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175496a7a664990" /><Relationship Type="http://schemas.openxmlformats.org/officeDocument/2006/relationships/extended-properties" Target="/docProps/app.xml" Id="rId1" /><Relationship Type="http://schemas.openxmlformats.org/package/2006/relationships/metadata/core-properties" Target="/package/services/metadata/core-properties/340729f173e244a283ffe4832bb038a2.psmdcp" Id="Rfe8399db8a6240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alcChain>
</file>

<file path=xl/sharedStrings.xml><?xml version="1.0" encoding="utf-8"?>
<x:sst xmlns:x="http://schemas.openxmlformats.org/spreadsheetml/2006/main" count="1479" uniqueCount="1479">
  <x:si>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</x:si>
  <x:si>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</x:si>
  <x:si>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</x:si>
  <x:si>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</x:si>
  <x:si>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</x:si>
  <x:si>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</x:si>
  <x:si>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</x:si>
  <x:si>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</x:si>
  <x:si>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</x:si>
  <x:si>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</x:si>
  <x:si>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</x:si>
  <x:si>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</x:si>
  <x:si>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</x:si>
  <x:si>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</x:si>
  <x:si>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</x:si>
  <x:si>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</x:si>
  <x:si>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</x:si>
  <x:si>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</x:si>
  <x:si>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</x:si>
  <x:si>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</x:si>
  <x:si>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</x:si>
  <x:si>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</x:si>
  <x:si>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</x:si>
  <x:si>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</x:si>
  <x:si>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</x:si>
  <x:si>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</x:si>
  <x:si>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</x:si>
  <x:si>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</x:si>
  <x:si>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</x:si>
  <x:si>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</x:si>
  <x:si>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</x:si>
  <x:si>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</x:si>
  <x:si>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</x:si>
  <x:si>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</x:si>
  <x:si>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Anant Ambani Net Worth: ఏ సంపన్నుడి కొడుకూ అనంత్ అంబానీతో సరితూగలేడు!</x:t>
  </x:si>
  <x:si>
    <x:t>&lt;p&gt;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</x:si>
  <x:si>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</x:si>
  <x:si>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</x:si>
  <x:si>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</x:si>
  <x:si>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</x:si>
  <x:si>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</x:si>
  <x:si>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</x:si>
  <x:si>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</x:si>
  <x:si>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</x:si>
  <x:si>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</x:si>
  <x:si>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</x:si>
  <x:si>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</x:si>
  <x:si>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</x:si>
  <x:si>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</x:si>
  <x:si>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</x:si>
  <x:si>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</x:si>
  <x:si>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</x:si>
  <x:si>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</x:si>
  <x:si>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</x:si>
  <x:si>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</x:si>
  <x:si>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</x:si>
  <x:si>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</x:si>
  <x:si>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</x:si>
  <x:si>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</x:si>
  <x:si>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</x:si>
  <x:si>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</x:si>
  <x:si>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</x:si>
  <x:si>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Adani Green vs NTPC Green: Which Energy Stock To Pick This Summer? Here's Comparison</x:t>
  </x:si>
  <x:si>
    <x:t>&lt;p&gt;Many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</x:si>
  <x:si>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</x:si>
  <x:si>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</x:si>
  <x:si>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</x:si>
  <x:si>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</x:si>
  <x:si>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</x:si>
  <x:si>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</x:si>
  <x:si>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</x:si>
  <x:si>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</x:si>
  <x:si>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</x:si>
  <x:si>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</x:si>
  <x:si>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</x:si>
  <x:si>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Adani Invitational Golf Championship 2025: Yuvraj Sandhu, Arjun Prasad rise to top in round two</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</x:si>
  <x:si>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</x:si>
  <x:si>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</x:si>
  <x:si>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</x:si>
  <x:si>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</x:si>
  <x:si>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</x:si>
  <x:si>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</x:si>
  <x:si>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</x:si>
  <x:si>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</x:si>
  <x:si>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</x:si>
  <x:si>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</x:si>
  <x:si>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Top gainers &amp;amp; losers intraday April 3, 2025: Trump's tariffs drag market; IT majors TCS, Wipro, Tech Mahindra, Infosys, Coforge plunge</x:t>
  </x:si>
  <x:si>
    <x:t>&lt;p&gt;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</x:si>
  <x:si>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</x:si>
  <x:si>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</x:si>
  <x:si>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</x:si>
  <x:si>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</x:si>
  <x:si>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</x:si>
  <x:si>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</x:si>
  <x:si>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</x:si>
  <x:si>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</x:si>
  <x:si>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</x:si>
  <x:si>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Harshdeep Hortico Ltd Secures Major Orders Worth INR 1.39 Crore from L&amp;amp;T and Adani Group for Navi Mumbai International Airport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</x:si>
  <x:si>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</x:si>
  <x:si>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</x:si>
  <x:si>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</x:si>
  <x:si>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</x:si>
  <x:si>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</x:si>
  <x:si>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</x:si>
  <x:si>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</x:si>
  <x:si>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</x:si>
  <x:si>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</x:si>
  <x:si>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</x:si>
  <x:si>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</x:si>
  <x:si>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</x:si>
  <x:si>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</x:si>
  <x:si>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</x:si>
  <x:si>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</x:si>
  <x:si>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</x:si>
  <x:si>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</x:si>
  <x:si>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</x:si>
  <x:si>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</x:si>
  <x:si>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</x:si>
  <x:si>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</x:si>
  <x:si>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</x:si>
  <x:si>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</x:si>
  <x:si>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</x:si>
  <x:si>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</x:si>
  <x:si>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</x:si>
  <x:si>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</x:si>
  <x:si>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</x:si>
  <x:si>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</x:si>
  <x:si>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</x:si>
  <x:si>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</x:si>
  <x:si>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</x:si>
  <x:si>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</x:si>
  <x:si>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</x:si>
  <x:si>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</x:si>
  <x:si>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</x:si>
  <x:si>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</x:si>
  <x:si>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</x:si>
  <x:si>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</x:si>
  <x:si>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</x:si>
  <x:si>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</x:si>
  <x:si>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</x:si>
  <x:si>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</x:si>
  <x:si>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</x:si>
  <x:si>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</x:si>
  <x:si>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</x:si>
  <x:si>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</x:si>
  <x:si>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</x:si>
  <x:si>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</x:si>
  <x:si>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SBI Report: Mudra Fuels Financial Independence</x:t>
  </x:si>
  <x:si>
    <x:t>&lt;p&gt;accounts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</x:si>
  <x:si>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</x:si>
  <x:si>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</x:si>
  <x:si>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</x:si>
  <x:si>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</x:si>
  <x:si>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</x:si>
  <x:si>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</x:si>
  <x:si>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</x:si>
  <x:si>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</x:si>
  <x:si>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Meet Pakistan's richest Hindu, he is a well-known..., net worth is Rs..., no match to Mukesh Ambani, Gautam Adani</x:t>
  </x:si>
  <x:si>
    <x:t>&lt;p&gt;As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</x:si>
  <x:si>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</x:si>
  <x:si>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</x:si>
  <x:si>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</x:si>
  <x:si>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</x:si>
  <x:si>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</x:si>
  <x:si>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</x:si>
  <x:si>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</x:si>
  <x:si>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</x:si>
  <x:si>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</x:si>
  <x:si>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</x:si>
  <x:si>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</x:si>
  <x:si>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</x:si>
  <x:si>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</x:si>
  <x:si>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</x:si>
  <x:si>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</x:si>
  <x:si>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</x:si>
  <x:si>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</x:si>
  <x:si>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</x:si>
  <x:si>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</x:si>
  <x:si>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</x:si>
  <x:si>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</x:si>
  <x:si>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</x:si>
  <x:si>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</x:si>
  <x:si>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</x:si>
  <x:si>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</x:si>
  <x:si>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</x:si>
  <x:si>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</x:si>
  <x:si>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</x:si>
  <x:si>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</x:si>
  <x:si>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</x:si>
  <x:si>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</x:si>
  <x:si>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</x:si>
  <x:si>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</x:si>
  <x:si>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</x:si>
  <x:si>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</x:si>
  <x:si>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</x:si>
  <x:si>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</x:si>
  <x:si>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</x:si>
  <x:si>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</x:si>
  <x:si>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</x:si>
  <x:si>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</x:si>
  <x:si>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</x:si>
  <x:si>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</x:si>
  <x:si>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</x:si>
  <x:si>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</x:si>
  <x:si>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</x:si>
  <x:si>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</x:si>
  <x:si>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</x:si>
  <x:si>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</x:si>
  <x:si>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</x:si>
  <x:si>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</x:si>
  <x:si>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</x:si>
  <x:si>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</x:si>
  <x:si>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</x:si>
  <x:si>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</x:si>
  <x:si>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</x:si>
  <x:si>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</x:si>
  <x:si>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</x:si>
  <x:si>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</x:si>
  <x:si>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</x:si>
  <x:si>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</x:si>
  <x:si>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</x:si>
  <x:si>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</x:si>
  <x:si>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</x:si>
  <x:si>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</x:si>
  <x:si>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</x:si>
  <x:si>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</x:si>
  <x:si>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</x:si>
  <x:si>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</x:si>
  <x:si>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</x:si>
  <x:si>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</x:si>
  <x:si>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</x:si>
  <x:si>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</x:si>
  <x:si>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</x:si>
  <x:si>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</x:si>
  <x:si>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</x:si>
  <x:si>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</x:si>
  <x:si>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</x:si>
  <x:si>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</x:si>
  <x:si>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</x:si>
  <x:si>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</x:si>
  <x:si>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</x:si>
  <x:si>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</x:si>
  <x:si>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</x:si>
  <x:si>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</x:si>
  <x:si>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</x:si>
  <x:si>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</x:si>
  <x:si>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</x:si>
  <x:si>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</x:si>
  <x:si>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</x:si>
  <x:si>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</x:si>
  <x:si>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</x:si>
  <x:si>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</x:si>
  <x:si>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</x:si>
  <x:si>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</x:si>
  <x:si>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</x:si>
  <x:si>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</x:si>
  <x:si>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</x:si>
  <x:si>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</x:si>
  <x:si>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</x:si>
  <x:si>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</x:si>
  <x:si>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</x:si>
  <x:si>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</x:si>
  <x:si>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</x:si>
  <x:si>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</x:si>
  <x:si>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</x:si>
  <x:si>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</x:si>
  <x:si>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</x:si>
  <x:si>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</x:si>
  <x:si>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</x:si>
  <x:si>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</x:si>
  <x:si>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</x:si>
  <x:si>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</x:si>
  <x:si>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</x:si>
  <x:si>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</x:si>
  <x:si>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</x:si>
  <x:si>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</x:si>
  <x:si>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</x:si>
  <x:si>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</x:si>
  <x:si>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</x:si>
  <x:si>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</x:si>
  <x:si>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</x:si>
  <x:si>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</x:si>
  <x:si>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</x:si>
  <x:si>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</x:si>
  <x:si>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</x:si>
  <x:si>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https://aniportalimages.s3.amazonaws.com/media/details/ANI-20250403065734.jpg</x:t>
  </x:si>
  <x:si>
    <x:t>273755</x:t>
  </x:si>
  <x:si>
    <x:t>indianeconomicobserver.com</x:t>
  </x:si>
  <x:si>
    <x:t>https://aniportalimages.s3.amazonaws.com/media/details/ANI-20250403070337.jpg</x:t>
  </x:si>
  <x:si>
    <x:t>2025-04-03 07:29:03</x:t>
  </x:si>
  <x:si>
    <x:t>07:29:03</x:t>
  </x:si>
  <x:si>
    <x:t>https://https://aniportalimages.s3.amazonaws.com/media/details/ANI-20250403070337.jpg/</x:t>
  </x:si>
  <x:si>
    <x:t>Kashmir Newsline - Business</x:t>
  </x:si>
  <x:si>
    <x:t>https://www.kashmirnewsline.in/business/</x:t>
  </x:si>
  <x:si>
    <x:t>Meet Pakistan's richest Hindu, he is a well-known…, net worth is Rs…, no match to Mukesh Ambani, Gautam Adani</x:t>
  </x:si>
  <x:si>
    <x:t>&lt;p&gt;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</x:si>
  <x:si>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</x:si>
  <x:si>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</x:si>
  <x:si>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</x:si>
  <x:si>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</x:si>
  <x:si>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</x:si>
  <x:si>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</x:si>
  <x:si>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</x:si>
  <x:si>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</x:si>
  <x:si>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</x:si>
  <x:si>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</x:si>
  <x:si>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</x:si>
  <x:si>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</x:si>
  <x:si>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</x:si>
  <x:si>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</x:si>
  <x:si>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</x:si>
  <x:si>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</x:si>
  <x:si>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</x:si>
  <x:si>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</x:si>
  <x:si>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</x:si>
  <x:si>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</x:si>
  <x:si>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</x:si>
  <x:si>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</x:si>
  <x:si>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</x:si>
  <x:si>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</x:si>
  <x:si>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</x:si>
  <x:si>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</x:si>
  <x:si>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'Harshdeep Hortico Limited' receives an order worth Rs 96.44 lakh for supply of flower pots for Navi Mumbai Airport</x:t>
  </x:si>
  <x:si>
    <x:t>&lt;p&gt;The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</x:si>
  <x:si>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</x:si>
  <x:si>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</x:si>
  <x:si>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</x:si>
  <x:si>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</x:si>
  <x:si>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</x:si>
  <x:si>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</x:si>
  <x:si>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</x:si>
  <x:si>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</x:si>
  <x:si>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</x:si>
  <x:si>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t>
  </x:si>
  <x:si>
    <x:t xml:space="preserve">  VMPL Mumbai (Maharashtra) [India], April 3: Harshdeep Hortico Limited (BSE: 544105), a leading manufacturer of horticultural products, has secured</x:t>
  </x:si>
  <x:si>
    <x:t>2025-04-03 07:25:52</x:t>
  </x:si>
  <x:si>
    <x:t>07:25:52</x:t>
  </x:si>
  <x:si>
    <x:t>Business News | Harshdeep Hortico Ltd Secures Major Orders Worth INR 1.39 Crore from L&amp;amp;T and Adani Group for Navi Mumbai International Airport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</x:si>
  <x:si>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</x:si>
  <x:si>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</x:si>
  <x:si>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</x:si>
  <x:si>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</x:si>
  <x:si>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</x:si>
  <x:si>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</x:si>
  <x:si>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</x:si>
  <x:si>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</x:si>
  <x:si>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</x:si>
  <x:si>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</x:si>
  <x:si>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</x:si>
  <x:si>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</x:si>
  <x:si>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</x:si>
  <x:si>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</x:si>
  <x:si>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</x:si>
  <x:si>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</x:si>
  <x:si>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</x:si>
  <x:si>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</x:si>
  <x:si>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</x:si>
  <x:si>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</x:si>
  <x:si>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</x:si>
  <x:si>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</x:si>
  <x:si>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</x:si>
  <x:si>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</x:si>
  <x:si>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</x:si>
  <x:si>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</x:si>
  <x:si>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</x:si>
  <x:si>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</x:si>
  <x:si>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</x:si>
  <x:si>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</x:si>
  <x:si>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</x:si>
  <x:si>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</x:si>
  <x:si>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</x:si>
  <x:si>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</x:si>
  <x:si>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</x:si>
  <x:si>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</x:si>
  <x:si>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</x:si>
  <x:si>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</x:si>
  <x:si>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</x:si>
  <x:si>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</x:si>
  <x:si>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</x:si>
  <x:si>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</x:si>
  <x:si>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</x:si>
  <x:si>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</x:si>
  <x:si>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</x:si>
  <x:si>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</x:si>
  <x:si>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</x:si>
  <x:si>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</x:si>
  <x:si>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</x:si>
  <x:si>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</x:si>
  <x:si>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</x:si>
  <x:si>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</x:si>
  <x:si>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</x:si>
  <x:si>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</x:si>
  <x:si>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</x:si>
  <x:si>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In the case of net worth, no businessman is standing in front of Anant Ambani, know how many lakhs are there</x:t>
  </x:si>
  <x:si>
    <x:t>&lt;p&gt;This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</x:si>
  <x:si>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</x:si>
  <x:si>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</x:si>
  <x:si>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</x:si>
  <x:si>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</x:si>
  <x:si>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</x:si>
  <x:si>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</x:si>
  <x:si>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</x:si>
  <x:si>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</x:si>
  <x:si>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</x:si>
  <x:si>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</x:si>
  <x:si>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</x:si>
  <x:si>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</x:si>
  <x:si>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</x:si>
  <x:si>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</x:si>
  <x:si>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</x:si>
  <x:si>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</x:si>
  <x:si>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</x:si>
  <x:si>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</x:si>
  <x:si>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</x:si>
  <x:si>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</x:si>
  <x:si>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Sports News | Adani Invitational Golf Championship 2025: Yuvraj Sandhu, Arjun Prasad Rise to Top in Round Two</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</x:si>
  <x:si>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</x:si>
  <x:si>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</x:si>
  <x:si>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</x:si>
  <x:si>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</x:si>
  <x:si>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Tata Vs Adani: Who Has More Debt on the Books – Trustworthy Tata or Aggressive Adani?</x:t>
  </x:si>
  <x:si>
    <x:t>&lt;p&gt;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</x:si>
  <x:si>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</x:si>
  <x:si>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</x:si>
  <x:si>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</x:si>
  <x:si>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</x:si>
  <x:si>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</x:si>
  <x:si>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</x:si>
  <x:si>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</x:si>
  <x:si>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</x:si>
  <x:si>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</x:si>
  <x:si>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</x:si>
  <x:si>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</x:si>
  <x:si>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</x:si>
  <x:si>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</x:si>
  <x:si>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</x:si>
  <x:si>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</x:si>
  <x:si>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</x:si>
  <x:si>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</x:si>
  <x:si>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</x:si>
  <x:si>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</x:si>
  <x:si>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t>
  </x:si>
  <x:si>
    <x:t>2025-04-03 07:15:43</x:t>
  </x:si>
  <x:si>
    <x:t>07:15:43</x:t>
  </x:si>
  <x:si>
    <x:t>Odisha Post</x:t>
  </x:si>
  <x:si>
    <x:t>https://www.odishapost.news</x:t>
  </x:si>
  <x:si>
    <x:t>273862</x:t>
  </x:si>
  <x:si>
    <x:t>https://www.odishapost.news/</x:t>
  </x:si>
  <x:si>
    <x:t>odishapost.news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</x:si>
  <x:si>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t>
  </x:si>
  <x:si>
    <x:t>2025-04-03 07:15:02</x:t>
  </x:si>
  <x:si>
    <x:t>07:15:02</x:t>
  </x:si>
  <x:si>
    <x:t>Bihar Times - Sports</x:t>
  </x:si>
  <x:si>
    <x:t>https://www.bihartimes.news/sports/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</x:si>
  <x:si>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</x:si>
  <x:si>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</x:si>
  <x:si>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</x:si>
  <x:si>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</x:si>
  <x:si>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</x:si>
  <x:si>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</x:si>
  <x:si>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</x:si>
  <x:si>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</x:si>
  <x:si>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</x:si>
  <x:si>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</x:si>
  <x:si>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</x:si>
  <x:si>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</x:si>
  <x:si>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</x:si>
  <x:si>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</x:si>
  <x:si>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മുന്ദ്ര തുറമുഖത്ത് പുതു ചരിത്രമെഴുതി അദാനി പോർട്സ്; ട്രെയിൻ ‘ഓടിച്ചും' നേട്ടം, ഓഹരി മുന്നോട്ട്</x:t>
  </x:si>
  <x:si>
    <x:t>&lt;p&gt;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</x:si>
  <x:si>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</x:si>
  <x:si>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</x:si>
  <x:si>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</x:si>
  <x:si>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</x:si>
  <x:si>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</x:si>
  <x:si>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</x:si>
  <x:si>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</x:si>
  <x:si>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</x:si>
  <x:si>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</x:si>
  <x:si>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</x:si>
  <x:si>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</x:si>
  <x:si>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</x:si>
  <x:si>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</x:si>
  <x:si>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</x:si>
  <x:si>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</x:si>
  <x:si>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</x:si>
  <x:si>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</x:si>
  <x:si>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</x:si>
  <x:si>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</x:si>
  <x:si>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</x:si>
  <x:si>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</x:si>
  <x:si>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</x:si>
  <x:si>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</x:si>
  <x:si>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</x:si>
  <x:si>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</x:si>
  <x:si>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</x:si>
  <x:si>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</x:si>
  <x:si>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</x:si>
  <x:si>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</x:si>
  <x:si>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</x:si>
  <x:si>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</x:si>
  <x:si>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</x:si>
  <x:si>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</x:si>
  <x:si>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</x:si>
  <x:si>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</x:si>
  <x:si>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</x:si>
  <x:si>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</x:si>
  <x:si>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</x:si>
  <x:si>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</x:si>
  <x:si>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</x:si>
  <x:si>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</x:si>
  <x:si>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</x:si>
  <x:si>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</x:si>
  <x:si>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</x:si>
  <x:si>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Yuvraj Sandhu and Arjun Prasad Lead Adani Invitational</x:t>
  </x:si>
  <x:si>
    <x:t>&lt;p&gt;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</x:si>
  <x:si>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</x:si>
  <x:si>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</x:si>
  <x:si>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</x:si>
  <x:si>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</x:si>
  <x:si>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Devdiscourse</x:t>
  </x:si>
  <x:si>
    <x:t>https://www.devdiscourse.com</x:t>
  </x:si>
  <x:si>
    <x:t>https://www.devdiscourse.com/remote.axd?https://devdiscourse.blob.core.windows.net/devnews/03_04_2025_12_33_56_7791472.jpg?width=920&amp;format=jpeg,https://devdiscourse.blob.core.windows.net/devnews/03_04_2025_12_33_56_7791472.jpg</x:t>
  </x:si>
  <x:si>
    <x:t>224565</x:t>
  </x:si>
  <x:si>
    <x:t>Devdiscourse - News &amp; analysis</x:t>
  </x:si>
  <x:si>
    <x:t>https://www.devdiscourse.com/news-analysis</x:t>
  </x:si>
  <x:si>
    <x:t>devdiscourse.com</x:t>
  </x:si>
  <x:si>
    <x:t>&lt;p&gt;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</x:si>
  <x:si>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</x:si>
  <x:si>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</x:si>
  <x:si>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</x:si>
  <x:si>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</x:si>
  <x:si>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</x:si>
  <x:si>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</x:si>
  <x:si>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</x:si>
  <x:si>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</x:si>
  <x:si>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</x:si>
  <x:si>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</x:si>
  <x:si>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</x:si>
  <x:si>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</x:si>
  <x:si>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</x:si>
  <x:si>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CNBC's Inside India newsletter: How far is India from creating its own DeepSeek?</x:t>
  </x:si>
  <x:si>
    <x:t>&lt;p&gt;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</x:si>
  <x:si>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</x:si>
  <x:si>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</x:si>
  <x:si>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</x:si>
  <x:si>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</x:si>
  <x:si>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</x:si>
  <x:si>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</x:si>
  <x:si>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</x:si>
  <x:si>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</x:si>
  <x:si>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Harvard, Stanford to study Maha Kumbh</x:t>
  </x:si>
  <x:si>
    <x:t>&lt;p&gt;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</x:si>
  <x:si>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</x:si>
  <x:si>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</x:si>
  <x:si>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</x:si>
  <x:si>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</x:si>
  <x:si>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</x:si>
  <x:si>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</x:si>
  <x:si>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</x:si>
  <x:si>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</x:si>
  <x:si>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</x:si>
  <x:si>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</x:si>
  <x:si>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</x:si>
  <x:si>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Gains 4%; BSE POWER Index Up 1.5%</x:t>
  </x:si>
  <x:si>
    <x:t>&lt;p&gt;Meanwhile,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</x:si>
  <x:si>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</x:si>
  <x:si>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</x:si>
  <x:si>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</x:si>
  <x:si>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</x:si>
  <x:si>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</x:si>
  <x:si>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</x:si>
  <x:si>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</x:si>
  <x:si>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</x:si>
  <x:si>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</x:si>
  <x:si>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2024 saw a marked consolidation in sponsorship activities in Indian sports: GroupM Sporting Nation's 12th Edition</x:t>
  </x:si>
  <x:si>
    <x:t>&lt;p&gt;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</x:si>
  <x:si>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</x:si>
  <x:si>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</x:si>
  <x:si>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</x:si>
  <x:si>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</x:si>
  <x:si>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</x:si>
  <x:si>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</x:si>
  <x:si>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</x:si>
  <x:si>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</x:si>
  <x:si>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</x:si>
  <x:si>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</x:si>
  <x:si>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Stock Market Today: Trump's Tariff Announcement, Weak Global Cues Cause Sensex and Nifty to Drop in Early Trade; Rupee Tanks 26 Paisa</x:t>
  </x:si>
  <x:si>
    <x:t>&lt;p&gt;Sensex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</x:si>
  <x:si>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</x:si>
  <x:si>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</x:si>
  <x:si>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</x:si>
  <x:si>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</x:si>
  <x:si>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</x:si>
  <x:si>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Markets decline in early trade, tracking weak Asian peers on Trump's tariffs announcement</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</x:si>
  <x:si>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</x:si>
  <x:si>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</x:si>
  <x:si>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</x:si>
  <x:si>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</x:si>
  <x:si>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</x:si>
  <x:si>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</x:si>
  <x:si>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</x:si>
  <x:si>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Indian markets decline: Sensex falls 378 points, NIFTY down 80 points after US slaps reciprocal tariffs</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</x:si>
  <x:si>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</x:si>
  <x:si>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</x:si>
  <x:si>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</x:si>
  <x:si>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</x:si>
  <x:si>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Sensex down 259 pts; metal stocks under pressure</x:t>
  </x:si>
  <x:si>
    <x:t>&lt;p&gt;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</x:si>
  <x:si>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</x:si>
  <x:si>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</x:si>
  <x:si>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</x:si>
  <x:si>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</x:si>
  <x:si>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SC seeks govt response on advancing emission standard deadline for NCR power plants</x:t>
  </x:si>
  <x:si>
    <x:t>&lt;p&gt;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</x:si>
  <x:si>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</x:si>
  <x:si>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</x:si>
  <x:si>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</x:si>
  <x:si>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</x:si>
  <x:si>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</x:si>
  <x:si>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</x:si>
  <x:si>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</x:si>
  <x:si>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</x:si>
  <x:si>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</x:si>
  <x:si>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</x:si>
  <x:si>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Stock market update: Sugar stocks up as market falls</x:t>
  </x:si>
  <x:si>
    <x:t>&lt;p&gt;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</x:si>
  <x:si>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</x:si>
  <x:si>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</x:si>
  <x:si>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</x:si>
  <x:si>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</x:si>
  <x:si>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</x:si>
  <x:si>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Sensex down 259 pts; metal stocks under pressure (03-Apr-25 11:35) Balaji Equities Limited</x:t>
  </x:si>
  <x:si>
    <x:t>&lt;p&gt;The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</x:si>
  <x:si>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</x:si>
  <x:si>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</x:si>
  <x:si>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</x:si>
  <x:si>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</x:si>
  <x:si>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</x:si>
  <x:si>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</x:si>
  <x:si>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</x:si>
  <x:si>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</x:si>
  <x:si>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</x:si>
  <x:si>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India-Sri Lanka to sign 8 MoUs during PM Modi's visit to Colombo</x:t>
  </x:si>
  <x:si>
    <x:t>&lt;p&gt;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</x:si>
  <x:si>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</x:si>
  <x:si>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</x:si>
  <x:si>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</x:si>
  <x:si>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</x:si>
  <x:si>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</x:si>
  <x:si>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</x:si>
  <x:si>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</x:si>
  <x:si>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</x:si>
  <x:si>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</x:si>
  <x:si>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</x:si>
  <x:si>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Stock Market Today: Sensex, Nifty Fall In Early Trade On Weak Global Cues, Trump's Tariffs Announcement</x:t>
  </x:si>
  <x:si>
    <x:t>&lt;p&gt;a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t>
  </x:si>
  <x:si>
    <x:t xml:space="preserve">  Stock Market Today: Domestic equity benchmark indices Sensex and Nifty fell in early trade on Thursday following weak cues from Asian markets and</x:t>
  </x:si>
  <x:si>
    <x:t>2025-04-03 06:02:41</x:t>
  </x:si>
  <x:si>
    <x:t>06:02:41</x:t>
  </x:si>
  <x:si>
    <x:t>Msn India</x:t>
  </x:si>
  <x:si>
    <x:t>https://www.msn.com/en-in</x:t>
  </x:si>
  <x:si>
    <x:t>https://img-s-msn-com.akamaized.net/tenant/amp/entityid/AA1Ccf2W.img</x:t>
  </x:si>
  <x:si>
    <x:t>85277</x:t>
  </x:si>
  <x:si>
    <x:t>msn.com/en-in</x:t>
  </x:si>
  <x:si>
    <x:t>Envirotech Systems Bags New Order From DC Development Noida Ltd</x:t>
  </x:si>
  <x:si>
    <x:t>&lt;p&gt;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</x:si>
  <x:si>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</x:si>
  <x:si>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</x:si>
  <x:si>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</x:si>
  <x:si>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</x:si>
  <x:si>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</x:si>
  <x:si>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</x:si>
  <x:si>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</x:si>
  <x:si>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</x:si>
  <x:si>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</x:si>
  <x:si>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</x:si>
  <x:si>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</x:si>
  <x:si>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Markets Decline in Early Trade, Tracking Weak Asian Peers on Trump's Tariffs Announcement</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</x:si>
  <x:si>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</x:si>
  <x:si>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</x:si>
  <x:si>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</x:si>
  <x:si>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</x:si>
  <x:si>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</x:si>
  <x:si>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</x:si>
  <x:si>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</x:si>
  <x:si>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</x:si>
  <x:si>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</x:si>
  <x:si>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</x:si>
  <x:si>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</x:si>
  <x:si>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</x:si>
  <x:si>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Heralding A New Era Of Growth And Opportunity</x:t>
  </x:si>
  <x:si>
    <x:t>&lt;p&gt;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</x:si>
  <x:si>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</x:si>
  <x:si>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</x:si>
  <x:si>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</x:si>
  <x:si>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</x:si>
  <x:si>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</x:si>
  <x:si>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</x:si>
  <x:si>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</x:si>
  <x:si>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</x:si>
  <x:si>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Adani-PGTI golf training academy launched in Ahmedabad</x:t>
  </x:si>
  <x:si>
    <x:t>&lt;p&gt;partnership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</x:si>
  <x:si>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</x:si>
  <x:si>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</x:si>
  <x:si>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</x:si>
  <x:si>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</x:si>
  <x:si>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</x:si>
  <x:si>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</x:si>
  <x:si>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</x:si>
  <x:si>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</x:si>
  <x:si>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Mundra Port handled record 200 mn metric tonnes cargo in 2024-25</x:t>
  </x:si>
  <x:si>
    <x:t>&lt;p&gt;Adani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</x:si>
  <x:si>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</x:si>
  <x:si>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</x:si>
  <x:si>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</x:si>
  <x:si>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Adani Invitational Golf: Yuvraj Sandhu, Arjun Prasad rise to the top in Rd 2</x:t>
  </x:si>
  <x:si>
    <x:t>&lt;p&gt;Adani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</x:si>
  <x:si>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</x:si>
  <x:si>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</x:si>
  <x:si>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</x:si>
  <x:si>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</x:si>
  <x:si>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</x:si>
  <x:si>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</x:si>
  <x:si>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</x:si>
  <x:si>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</x:si>
  <x:si>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Stable largecaps or high-growth tier-2 bets? Investors face IT dilemma</x:t>
  </x:si>
  <x:si>
    <x:t>&lt;p&gt;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</x:si>
  <x:si>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</x:si>
  <x:si>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</x:si>
  <x:si>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</x:si>
  <x:si>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</x:si>
  <x:si>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AWL Agri Business enters bakery ingredient market with Fortune Cake Premix</x:t>
  </x:si>
  <x:si>
    <x:t>&lt;p&gt;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</x:si>
  <x:si>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</x:si>
  <x:si>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</x:si>
  <x:si>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</x:si>
  <x:si>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</x:si>
  <x:si>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</x:si>
  <x:si>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</x:si>
  <x:si>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</x:si>
  <x:si>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</x:si>
  <x:si>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</x:si>
  <x:si>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</x:si>
  <x:si>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The Shipping Tribune</x:t>
  </x:si>
  <x:si>
    <x:t>&lt;p&gt;Even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</x:si>
  <x:si>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</x:si>
  <x:si>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</x:si>
  <x:si>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</x:si>
  <x:si>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</x:si>
  <x:si>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</x:si>
  <x:si>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</x:si>
  <x:si>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</x:si>
  <x:si>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</x:si>
  <x:si>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MobiKwik's Revenue Flywheel, Sweet Karam Coffee Nets $8 Mn &amp;amp; More</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</x:si>
  <x:si>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</x:si>
  <x:si>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</x:si>
  <x:si>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</x:si>
  <x:si>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</x:si>
  <x:si>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</x:si>
  <x:si>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</x:si>
  <x:si>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Credai AP chief Bayana Srinivasa Rao Sure Of Vizag Realty Boom</x:t>
  </x:si>
  <x:si>
    <x:t>&lt;p&gt;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</x:si>
  <x:si>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</x:si>
  <x:si>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</x:si>
  <x:si>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</x:si>
  <x:si>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</x:si>
  <x:si>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</x:si>
  <x:si>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</x:si>
  <x:si>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</x:si>
  <x:si>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</x:si>
  <x:si>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</x:si>
  <x:si>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</x:si>
  <x:si>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</x:si>
  <x:si>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</x:si>
  <x:si>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</x:si>
  <x:si>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</x:si>
  <x:si>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</x:si>
  <x:si>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</x:si>
  <x:si>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</x:si>
  <x:si>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Stock market update: Power stocks up as market falls</x:t>
  </x:si>
  <x:si>
    <x:t>&lt;p&gt;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</x:si>
  <x:si>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</x:si>
  <x:si>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</x:si>
  <x:si>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</x:si>
  <x:si>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</x:si>
  <x:si>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</x:si>
  <x:si>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</x:si>
  <x:si>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</x:si>
  <x:si>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</x:si>
  <x:si>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</x:si>
  <x:si>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</x:si>
  <x:si>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</x:si>
  <x:si>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</x:si>
  <x:si>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</x:si>
  <x:si>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</x:si>
  <x:si>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</x:si>
  <x:si>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Stock Market Today: Sensex, Nifty Fall In Early Trade On Weak Global Cues, Trump's Tariffs Announcement; Rupee Tanks 26 Paisa</x:t>
  </x:si>
  <x:si>
    <x:t>&lt;p&gt;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</x:si>
  <x:si>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</x:si>
  <x:si>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</x:si>
  <x:si>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</x:si>
  <x:si>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</x:si>
  <x:si>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</x:si>
  <x:si>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</x:si>
  <x:si>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</x:si>
  <x:si>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</x:si>
  <x:si>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</x:si>
  <x:si>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</x:si>
  <x:si>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</x:si>
  <x:si>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</x:si>
  <x:si>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</x:si>
  <x:si>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</x:si>
  <x:si>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</x:si>
  <x:si>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</x:si>
  <x:si>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</x:si>
  <x:si>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</x:si>
  <x:si>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</x:si>
  <x:si>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</x:si>
  <x:si>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Mundra Port handled record 200 mn metric tonnes of cargo</x:t>
  </x:si>
  <x:si>
    <x:t xml:space="preserve">&lt;p&gt;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</x:si>
  <x:si>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</x:si>
  <x:si>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</x:si>
  <x:si>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</x:si>
  <x:si>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</x:si>
  <x:si>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</x:si>
  <x:si>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</x:si>
  <x:si>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</x:si>
  <x:si>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</x:si>
  <x:si>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</x:si>
  <x:si>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</x:si>
  <x:si>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t>
  </x:si>
  <x:si>
    <x:t>2025-04-03 05:24:12</x:t>
  </x:si>
  <x:si>
    <x:t>05:24:12</x:t>
  </x:si>
  <x:si>
    <x:t>The Hans India - Andhra-pradesh</x:t>
  </x:si>
  <x:si>
    <x:t>https://www.thehansindia.com/andhra-pradesh</x:t>
  </x:si>
  <x:si>
    <x:t>Stock market opens lower after Donald Trump's reciprocal tariff bombshell</x:t>
  </x:si>
  <x:si>
    <x:t>&lt;p&gt;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</x:si>
  <x:si>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</x:si>
  <x:si>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</x:si>
  <x:si>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</x:si>
  <x:si>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</x:si>
  <x:si>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Stock market update: Fertilisers stocks up as market falls</x:t>
  </x:si>
  <x:si>
    <x:t>&lt;p&gt;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t>
  </x:si>
  <x:si>
    <x:t xml:space="preserve">  SECTIONS  Stock market update: Fertilisers stocks up as market falls  ETMarkets.com  NEW DELHI: Fertilisers stocks were trading higher on Thursday at 10:29AM</x:t>
  </x:si>
  <x:si>
    <x:t>2025-04-03 05:13:17</x:t>
  </x:si>
  <x:si>
    <x:t>05:13:17</x:t>
  </x:si>
  <x:si>
    <x:t>Share market update: Most active stocks of the day in terms of total traded value</x:t>
  </x:si>
  <x:si>
    <x:t>&lt;p&gt;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t>
  </x:si>
  <x:si>
    <x:t xml:space="preserve">  SECTIONS  Share market update: Most active stocks of the day in terms of total traded value  ETMarkets.com</x:t>
  </x:si>
  <x:si>
    <x:t>https://img.etimg.com/thumb/msid-83725308,width-1200,height-630,imgsize-48184,overlay-etmarkets/articleshow.jpg</x:t>
  </x:si>
  <x:si>
    <x:t>Stock market update: FMCG stocks down as market falls</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</x:si>
  <x:si>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</x:si>
  <x:si>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</x:si>
  <x:si>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</x:si>
  <x:si>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</x:si>
  <x:si>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</x:si>
  <x:si>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</x:si>
  <x:si>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Rahul Gandhi Roasted By Netizens After Skipping Waqf Debate, Showing Up in Cargos, Chappals Right Before Voting</x:t>
  </x:si>
  <x:si>
    <x:t>&lt;p&gt;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</x:si>
  <x:si>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</x:si>
  <x:si>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</x:si>
  <x:si>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</x:si>
  <x:si>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</x:si>
  <x:si>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</x:si>
  <x:si>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</x:si>
  <x:si>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</x:si>
  <x:si>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</x:si>
  <x:si>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</x:si>
  <x:si>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</x:si>
  <x:si>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</x:si>
  <x:si>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</x:si>
  <x:si>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</x:si>
  <x:si>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</x:si>
  <x:si>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falls 400 pts, Nifty at 23,200: Trump's reciprocal tariffs among key factors to rattle markets</x:t>
  </x:si>
  <x:si>
    <x:t>&lt;p&gt;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</x:si>
  <x:si>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</x:si>
  <x:si>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</x:si>
  <x:si>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</x:si>
  <x:si>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</x:si>
  <x:si>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</x:si>
  <x:si>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</x:si>
  <x:si>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</x:si>
  <x:si>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</x:si>
  <x:si>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</x:si>
  <x:si>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</x:si>
  <x:si>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Adani Ports clocks 7 pc cargo handling growth at 450 MMT in FY25, aims at global expansion</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</x:si>
  <x:si>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t>
  </x:si>
  <x:si>
    <x:t xml:space="preserve">  Adani Ports clocks 7 pc cargo handling growth at 450 MMT in FY25, aims at global expansion IANS</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</x:si>
  <x:si>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</x:si>
  <x:si>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</x:si>
  <x:si>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</x:si>
  <x:si>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</x:si>
  <x:si>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</x:si>
  <x:si>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</x:si>
  <x:si>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</x:si>
  <x:si>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</x:si>
  <x:si>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</x:si>
  <x:si>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</x:si>
  <x:si>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</x:si>
  <x:si>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</x:si>
  <x:si>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</x:si>
  <x:si>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</x:si>
  <x:si>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</x:si>
  <x:si>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Equity markets open lower: Sensex, Nifty decline on US tariff move and IT sector weakness</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</x:si>
  <x:si>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</x:si>
  <x:si>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</x:si>
  <x:si>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</x:si>
  <x:si>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</x:si>
  <x:si>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tanks over 370 points in early trade on Trump's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</x:si>
  <x:si>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</x:si>
  <x:si>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</x:si>
  <x:si>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</x:si>
  <x:si>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</x:si>
  <x:si>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</x:si>
  <x:si>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</x:si>
  <x:si>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</x:si>
  <x:si>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</x:si>
  <x:si>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</x:si>
  <x:si>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</x:si>
  <x:si>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Sensex tanks 500 pts, Nifty below 23,200 on Trump's tariff jitters</x:t>
  </x:si>
  <x:si>
    <x:t>&lt;p&gt;All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</x:si>
  <x:si>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</x:si>
  <x:si>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</x:si>
  <x:si>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</x:si>
  <x:si>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</x:si>
  <x:si>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</x:si>
  <x:si>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</x:si>
  <x:si>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</x:si>
  <x:si>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</x:si>
  <x:si>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Donald Trump Net Worth: Back to power and treasure is also full, bumper bounce in Trump's wealth, crypto and media big game</x:t>
  </x:si>
  <x:si>
    <x:t>&lt;p&gt;However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</x:si>
  <x:si>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</x:si>
  <x:si>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</x:si>
  <x:si>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</x:si>
  <x:si>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</x:si>
  <x:si>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</x:si>
  <x:si>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</x:si>
  <x:si>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</x:si>
  <x:si>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</x:si>
  <x:si>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</x:si>
  <x:si>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</x:si>
  <x:si>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Manik Sarkar slams Modi govt</x:t>
  </x:si>
  <x:si>
    <x:t>&lt;p&gt;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</x:si>
  <x:si>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</x:si>
  <x:si>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</x:si>
  <x:si>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</x:si>
  <x:si>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</x:si>
  <x:si>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</x:si>
  <x:si>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</x:si>
  <x:si>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</x:si>
  <x:si>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</x:si>
  <x:si>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</x:si>
  <x:si>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</x:si>
  <x:si>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Flaws in the market as soon as the tariff is implemented, Sensex declines by 806 points – India tv hindi</x:t>
  </x:si>
  <x:si>
    <x:t>&lt;p&gt;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</x:si>
  <x:si>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</x:si>
  <x:si>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</x:si>
  <x:si>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</x:si>
  <x:si>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</x:si>
  <x:si>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</x:si>
  <x:si>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</x:si>
  <x:si>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</x:si>
  <x:si>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</x:si>
  <x:si>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</x:si>
  <x:si>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</x:si>
  <x:si>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</x:si>
  <x:si>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</x:si>
  <x:si>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No businessman's son can match Anant Ambani! Find out more:</x:t>
  </x:si>
  <x:si>
    <x:t>&lt;p&gt;on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</x:si>
  <x:si>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</x:si>
  <x:si>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</x:si>
  <x:si>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</x:si>
  <x:si>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</x:si>
  <x:si>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</x:si>
  <x:si>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</x:si>
  <x:si>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</x:si>
  <x:si>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</x:si>
  <x:si>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</x:si>
  <x:si>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</x:si>
  <x:si>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Markets fall in early trade, following weak Asian peers amid Trump's tariffs announcement.</x:t>
  </x:si>
  <x:si>
    <x:t>&lt;p&gt;a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</x:si>
  <x:si>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</x:si>
  <x:si>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</x:si>
  <x:si>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</x:si>
  <x:si>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</x:si>
  <x:si>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</x:si>
  <x:si>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</x:si>
  <x:si>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</x:si>
  <x:si>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</x:si>
  <x:si>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</x:si>
  <x:si>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</x:si>
  <x:si>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</x:si>
  <x:si>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</x:si>
  <x:si>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</x:si>
  <x:si>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</x:si>
  <x:si>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</x:si>
  <x:si>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Markets Decline In Early Trade, Tracking Weak Asian Peers On Trump's Tariffs Announcement</x:t>
  </x:si>
  <x:si>
    <x:t>&lt;p&gt;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</x:si>
  <x:si>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</x:si>
  <x:si>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</x:si>
  <x:si>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</x:si>
  <x:si>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</x:si>
  <x:si>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</x:si>
  <x:si>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</x:si>
  <x:si>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</x:si>
  <x:si>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</x:si>
  <x:si>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</x:si>
  <x:si>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</x:si>
  <x:si>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</x:si>
  <x:si>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Markets Decline Tracking Asian Peers on Trump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</x:si>
  <x:si>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</x:si>
  <x:si>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</x:si>
  <x:si>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</x:si>
  <x:si>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</x:si>
  <x:si>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</x:si>
  <x:si>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</x:si>
  <x:si>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</x:si>
  <x:si>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</x:si>
  <x:si>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</x:si>
  <x:si>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</x:si>
  <x:si>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</x:si>
  <x:si>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</x:si>
  <x:si>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</x:si>
  <x:si>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Adani Ports update: Co reports 9% YoY jump in March cargo volume</x:t>
  </x:si>
  <x:si>
    <x:t>&lt;p&gt;and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</x:si>
  <x:si>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</x:si>
  <x:si>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</x:si>
  <x:si>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</x:si>
  <x:si>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</x:si>
  <x:si>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Cargo handling at Adani Ports surges 7% to 450 MMT</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</x:si>
  <x:si>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</x:si>
  <x:si>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</x:si>
  <x:si>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</x:si>
  <x:si>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</x:si>
  <x:si>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</x:si>
  <x:si>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t>
  </x:si>
  <x:si>
    <x:t>2025-04-03 04:26:28</x:t>
  </x:si>
  <x:si>
    <x:t>04:26:28</x:t>
  </x:si>
  <x:si>
    <x:t>The Hans India - Food</x:t>
  </x:si>
  <x:si>
    <x:t>https://www.thehansindia.com/life-style/food</x:t>
  </x:si>
  <x:si>
    <x:t>Adani Group Expanding Into Airport Retailing Is A Well-Timed Strategic Move</x:t>
  </x:si>
  <x:si>
    <x:t>&lt;p&gt;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</x:si>
  <x:si>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</x:si>
  <x:si>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</x:si>
  <x:si>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</x:si>
  <x:si>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</x:si>
  <x:si>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</x:si>
  <x:si>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BSE SME stock bags order from L&amp;amp;T Adani Group for Navi Mumbai International Airport</x:t>
  </x:si>
  <x:si>
    <x:t>&lt;p&gt;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</x:si>
  <x:si>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</x:si>
  <x:si>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</x:si>
  <x:si>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</x:si>
  <x:si>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</x:si>
  <x:si>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</x:si>
  <x:si>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</x:si>
  <x:si>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</x:si>
  <x:si>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</x:si>
  <x:si>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</x:si>
  <x:si>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</x:si>
  <x:si>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</x:si>
  <x:si>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</x:si>
  <x:si>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</x:si>
  <x:si>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</x:si>
  <x:si>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</x:si>
  <x:si>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</x:si>
  <x:si>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</x:si>
  <x:si>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</x:si>
  <x:si>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</x:si>
  <x:si>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</x:si>
  <x:si>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</x:si>
  <x:si>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</x:si>
  <x:si>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</x:si>
  <x:si>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Sensex tanks over 500 points, Nifty below 23,200 on Trump's tariff jitters</x:t>
  </x:si>
  <x:si>
    <x:t>&lt;p&gt;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</x:si>
  <x:si>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</x:si>
  <x:si>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</x:si>
  <x:si>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</x:si>
  <x:si>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</x:si>
  <x:si>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</x:si>
  <x:si>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</x:si>
  <x:si>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Donald Trump's tariff shocker can be India's chance at trade reform</x:t>
  </x:si>
  <x:si>
    <x:t>&lt;p&gt;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</x:si>
  <x:si>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</x:si>
  <x:si>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</x:si>
  <x:si>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</x:si>
  <x:si>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</x:si>
  <x:si>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</x:si>
  <x:si>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</x:si>
  <x:si>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</x:si>
  <x:si>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</x:si>
  <x:si>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</x:si>
  <x:si>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</x:si>
  <x:si>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Mundra Port becomes India's first to handle 200 million tonne cargo</x:t>
  </x:si>
  <x:si>
    <x:t>&lt;p&gt;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</x:si>
  <x:si>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</x:si>
  <x:si>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</x:si>
  <x:si>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</x:si>
  <x:si>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</x:si>
  <x:si>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ഫോബ്സ് സമ്പന്നരിലും ടോപ്10ൽ നിന്ന് അംബാനി ഔട്ട്; മസ്ക് തന്നെ ഒന്നാമൻ, പട്ടികയിൽ നിറയെ മലയാളികളും</x:t>
  </x:si>
  <x:si>
    <x:t>&lt;p&gt;മാർച്ച്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</x:si>
  <x:si>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</x:si>
  <x:si>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</x:si>
  <x:si>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</x:si>
  <x:si>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</x:si>
  <x:si>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</x:si>
  <x:si>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</x:si>
  <x:si>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SBI Report: Mudra Fuels Financial Independence – 50% Accounts Belong To SC, ST And OBCs</x:t>
  </x:si>
  <x:si>
    <x:t>&lt;p&gt;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</x:si>
  <x:si>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</x:si>
  <x:si>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</x:si>
  <x:si>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</x:si>
  <x:si>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</x:si>
  <x:si>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</x:si>
  <x:si>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</x:si>
  <x:si>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</x:si>
  <x:si>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</x:si>
  <x:si>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</x:si>
  <x:si>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</x:si>
  <x:si>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</x:si>
  <x:si>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APSEZ handles 420 MMT cargo globally, Domestic ports handle over 408 MMT</x:t>
  </x:si>
  <x:si>
    <x:t>&lt;p&gt;handled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</x:si>
  <x:si>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</x:si>
  <x:si>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</x:si>
  <x:si>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</x:si>
  <x:si>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</x:si>
  <x:si>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</x:si>
  <x:si>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</x:si>
  <x:si>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</x:si>
  <x:si>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</x:si>
  <x:si>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</x:si>
  <x:si>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</x:si>
  <x:si>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</x:si>
  <x:si>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</x:si>
  <x:si>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</x:si>
  <x:si>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</x:si>
  <x:si>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</x:si>
  <x:si>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</x:si>
  <x:si>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</x:si>
  <x:si>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Vizhinjam Port handles over one lakh containers in single month</x:t>
  </x:si>
  <x:si>
    <x:t>&lt;p&gt;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</x:si>
  <x:si>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</x:si>
  <x:si>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</x:si>
  <x:si>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</x:si>
  <x:si>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</x:si>
  <x:si>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Mundra Port handled 200 mn MT of cargo volume in 2024-25</x:t>
  </x:si>
  <x:si>
    <x:t>&lt;p&gt;Mundra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</x:si>
  <x:si>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</x:si>
  <x:si>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</x:si>
  <x:si>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</x:si>
  <x:si>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</x:si>
  <x:si>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</x:si>
  <x:si>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</x:si>
  <x:si>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</x:si>
  <x:si>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</x:si>
  <x:si>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</x:si>
  <x:si>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</x:si>
  <x:si>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 Port crosses 1 lakh TEUs in March</x:t>
  </x:si>
  <x:si>
    <x:t>&lt;p&gt;Vizhinjam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t>
  </x:si>
  <x:si>
    <x:t>Vizhinjam’s strategic location along international shipping routes enhances its appeal to global carriers.</x:t>
  </x:si>
  <x:si>
    <x:t>https://www.maritimegateway.com/wp-content/uploads/2025/04/Vizhinjam-handles-1-lakh-cargo-volume.jpg</x:t>
  </x:si>
  <x:si>
    <x:t>Tariff shocker can be India's chance at trade reform</x:t>
  </x:si>
  <x:si>
    <x:t>&lt;p&gt;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</x:si>
  <x:si>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</x:si>
  <x:si>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</x:si>
  <x:si>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</x:si>
  <x:si>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</x:si>
  <x:si>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</x:si>
  <x:si>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</x:si>
  <x:si>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</x:si>
  <x:si>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</x:si>
  <x:si>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</x:si>
  <x:si>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Adani Ent Share Price Live Updates: Adani Enterprises Trading Volume Snapshot</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</x:si>
  <x:si>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</x:si>
  <x:si>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</x:si>
  <x:si>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</x:si>
  <x:si>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</x:si>
  <x:si>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Adani Ports SEZ Share Price Live Updates: Adani Ports SEZ Trading Summary</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</x:si>
  <x:si>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</x:si>
  <x:si>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</x:si>
  <x:si>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PM Modi's visit a great opportunity for India and Sri Lanka: Foreign Minister Vijitha Herath</x:t>
  </x:si>
  <x:si>
    <x:t>&lt;p&gt;The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</x:si>
  <x:si>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</x:si>
  <x:si>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</x:si>
  <x:si>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</x:si>
  <x:si>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</x:si>
  <x:si>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</x:si>
  <x:si>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</x:si>
  <x:si>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</x:si>
  <x:si>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</x:si>
  <x:si>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Forbes lists countries with the most Billionaires 2025: 50% wealthy live in THESE 3 countries. Check top 10 here</x:t>
  </x:si>
  <x:si>
    <x:t>&lt;p&gt;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</x:si>
  <x:si>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</x:si>
  <x:si>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</x:si>
  <x:si>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</x:si>
  <x:si>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</x:si>
  <x:si>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</x:si>
  <x:si>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</x:si>
  <x:si>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</x:si>
  <x:si>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</x:si>
  <x:si>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</x:si>
  <x:si>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t>
  </x:si>
  <x:si>
    <x:t>https://assets-news-bcdn.dailyhunt.in/cmd/resize/1200x630_90/fetchdata20/images/a7/d3/0e/a7d30e5afe67b50e612c4f442a7c379e604a61756315ec9f503b3326430e8796.jpg</x:t>
  </x:si>
  <x:si>
    <x:t>http://m.dailyhunt.in/news/india/english/inc42-epaper-inc/news-updates-news</x:t>
  </x:si>
  <x:si>
    <x:t>Chandigarh's Yuvraj takes joint lead in round two of golf championship</x:t>
  </x:si>
  <x:si>
    <x:t>&lt;p&gt;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</x:si>
  <x:si>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</x:si>
  <x:si>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</x:si>
  <x:si>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</x:si>
  <x:si>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</x:si>
  <x:si>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</x:si>
  <x:si>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</x:si>
  <x:si>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</x:si>
  <x:si>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t>
  </x:si>
  <x:si>
    <x:t>2025-04-03 02:59:33</x:t>
  </x:si>
  <x:si>
    <x:t>02:59:33</x:t>
  </x:si>
  <x:si>
    <x:t>https://opt.toiimg.com/rc/7HixqWMx,https://inc42.com/cdn-cgi/image/quality=75/https://asset.inc42.com/2025/04/FluxGen-1.png</x:t>
  </x:si>
  <x:si>
    <x:t>APSEZ handles all-time high 450 MMT cargo volume</x:t>
  </x:si>
  <x:si>
    <x:t>&lt;p&gt;Source: Exim News Service: Mundra, April 2&lt;/p&gt;</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</x:si>
  <x:si>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</x:si>
  <x:si>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</x:si>
  <x:si>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</x:si>
  <x:si>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</x:si>
  <x:si>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</x:si>
  <x:si>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</x:si>
  <x:si>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</x:si>
  <x:si>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</x:si>
  <x:si>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</x:si>
  <x:si>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</x:si>
  <x:si>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</x:si>
  <x:si>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</x:si>
  <x:si>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</x:si>
  <x:si>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</x:si>
  <x:si>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</x:si>
  <x:si>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</x:si>
  <x:si>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The hidden cost of HR tech: Experts warn against trend-driven adoption</x:t>
  </x:si>
  <x:si>
    <x:t>&lt;p&gt;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</x:si>
  <x:si>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</x:si>
  <x:si>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</x:si>
  <x:si>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</x:si>
  <x:si>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</x:si>
  <x:si>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</x:si>
  <x:si>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</x:si>
  <x:si>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</x:si>
  <x:si>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</x:si>
  <x:si>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</x:si>
  <x:si>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</x:si>
  <x:si>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List 2025: US dominance, 3,028 billionaires total assets $ 16.1 trillion</x:t>
  </x:si>
  <x:si>
    <x:t>&lt;p&gt;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</x:si>
  <x:si>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</x:si>
  <x:si>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</x:si>
  <x:si>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</x:si>
  <x:si>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</x:si>
  <x:si>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hints at gap down start for Nifty after Trump's tariff announcement</x:t>
  </x:si>
  <x:si>
    <x:t>&lt;p&gt;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</x:si>
  <x:si>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</x:si>
  <x:si>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</x:si>
  <x:si>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</x:si>
  <x:si>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</x:si>
  <x:si>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</x:si>
  <x:si>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</x:si>
  <x:si>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</x:si>
  <x:si>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</x:si>
  <x:si>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</x:si>
  <x:si>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</x:si>
  <x:si>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</x:si>
  <x:si>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</x:si>
  <x:si>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</x:si>
  <x:si>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</x:si>
  <x:si>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</x:si>
  <x:si>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अमेरिका का दबदबा बरकरार, 3,028 अरबपतियों की कुल संपत्ति $16.1 ट्रिलियन</x:t>
  </x:si>
  <x:si>
    <x:t>&lt;p&gt;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</x:si>
  <x:si>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</x:si>
  <x:si>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</x:si>
  <x:si>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</x:si>
  <x:si>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</x:si>
  <x:si>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</x:si>
  <x:si>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</x:si>
  <x:si>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</x:si>
  <x:si>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</x:si>
  <x:si>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</x:si>
  <x:si>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Yuvraj Sandhu &amp;amp; Arjun Prasad rise to the top in round 2</x:t>
  </x:si>
  <x:si>
    <x:t>&lt;p&gt;Adani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</x:si>
  <x:si>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INR 1.5 crore</x:t>
  </x:si>
  <x:si>
    <x:t>2025-04-03 01:30:00</x:t>
  </x:si>
  <x:si>
    <x:t>01:30:00</x:t>
  </x:si>
  <x:si>
    <x:t>Tezzbuzz Thu</x:t>
  </x:si>
  <x:si>
    <x:t>2025-04-03 01:28:35</x:t>
  </x:si>
  <x:si>
    <x:t>01:28:35</x:t>
  </x:si>
  <x:si>
    <x:t>OB News</x:t>
  </x:si>
  <x:si>
    <x:t>https://obnews.co</x:t>
  </x:si>
  <x:si>
    <x:t>428487</x:t>
  </x:si>
  <x:si>
    <x:t>obnews.co</x:t>
  </x:si>
  <x:si>
    <x:t>'India Can be An Example In War Against Climate Change': Germany's Special Envoy</x:t>
  </x:si>
  <x:si>
    <x:t>&lt;p&gt;Yes,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</x:si>
  <x:si>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</x:si>
  <x:si>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</x:si>
  <x:si>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</x:si>
  <x:si>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</x:si>
  <x:si>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3,600% returns from 2015-2025: Can KEI continue its dream run?</x:t>
  </x:si>
  <x:si>
    <x:t>&lt;p&gt;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</x:si>
  <x:si>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</x:si>
  <x:si>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</x:si>
  <x:si>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</x:si>
  <x:si>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</x:si>
  <x:si>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</x:si>
  <x:si>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</x:si>
  <x:si>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</x:si>
  <x:si>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</x:si>
  <x:si>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</x:si>
  <x:si>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Solar PV cos close to cyclical peak returns: Bernstein</x:t>
  </x:si>
  <x:si>
    <x:t>&lt;p&gt;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</x:si>
  <x:si>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</x:si>
  <x:si>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</x:si>
  <x:si>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</x:si>
  <x:si>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</x:si>
  <x:si>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</x:si>
  <x:si>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Arjun share lead in invitational golf</x:t>
  </x:si>
  <x:si>
    <x:t>&lt;p&gt;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</x:si>
  <x:si>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</x:si>
  <x:si>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</x:si>
  <x:si>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</x:si>
  <x:si>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</x:si>
  <x:si>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</x:si>
  <x:si>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</x:si>
  <x:si>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</x:si>
  <x:si>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</x:si>
  <x:si>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</x:si>
  <x:si>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</x:si>
  <x:si>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</x:si>
  <x:si>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</x:si>
  <x:si>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</x:si>
  <x:si>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</x:si>
  <x:si>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</x:si>
  <x:si>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</x:si>
  <x:si>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</x:si>
  <x:si>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&lt;p&gt;Mundra Port became the first Indian port to cross 200 MMT annual cargo volume, while container and liquids &amp;amp; gas volumes surged.&lt;/p&gt; &lt;p&gt; We use cookies to enhance your experience. By continuing to visit this site you agree to our use of cookies. More info&lt;/p&gt;</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</x:si>
  <x:si>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</x:si>
  <x:si>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</x:si>
  <x:si>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</x:si>
  <x:si>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</x:si>
  <x:si>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</x:si>
  <x:si>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</x:si>
  <x:si>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</x:si>
  <x:si>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</x:si>
  <x:si>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Current Affairs 3 April 2025</x:t>
  </x:si>
  <x:si>
    <x:t>&lt;p&gt;events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</x:si>
  <x:si>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</x:si>
  <x:si>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</x:si>
  <x:si>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</x:si>
  <x:si>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</x:si>
  <x:si>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</x:si>
  <x:si>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</x:si>
  <x:si>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</x:si>
  <x:si>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</x:si>
  <x:si>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DRAIPL, Sterling and Wilson, Advait win solar EPC contracts</x:t>
  </x:si>
  <x:si>
    <x:t>&lt;p&gt;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</x:si>
  <x:si>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</x:si>
  <x:si>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</x:si>
  <x:si>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</x:si>
  <x:si>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</x:si>
  <x:si>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</x:si>
  <x:si>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</x:si>
  <x:si>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</x:si>
  <x:si>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Andhra CM seeks industry, academia support for Ratan Tata Innovation Hub</x:t>
  </x:si>
  <x:si>
    <x:t>&lt;p&gt;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</x:si>
  <x:si>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</x:si>
  <x:si>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</x:si>
  <x:si>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</x:si>
  <x:si>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</x:si>
  <x:si>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</x:si>
  <x:si>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</x:si>
  <x:si>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</x:si>
  <x:si>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</x:si>
  <x:si>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</x:si>
  <x:si>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</x:si>
  <x:si>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</x:si>
  <x:si>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UT's Yuvraj takes joint lead in round 2 of golf c'ship</x:t>
  </x:si>
  <x:si>
    <x:t>&lt;p&gt;the Rs. 1.5 crore Adani Invitational Golf Championship 2025 being played at the Jaypee Greens Golf and Spa Resort in Greater Noida....&lt;/p&gt;</x:t>
  </x:si>
  <x:si>
    <x:t xml:space="preserve">  Chandigarh, April 3 -- UT's Yuvraj Sandhu and Delhi's Arjun Prasad climbed atop the leaderboard with totals of seven-under 137 after round two of</x:t>
  </x:si>
  <x:si>
    <x:t>2025-04-02 22:44:25</x:t>
  </x:si>
  <x:si>
    <x:t>22:44:25</x:t>
  </x:si>
  <x:si>
    <x:t>Posted By: HT Correspondent</x:t>
  </x:si>
  <x:si>
    <x:t>AKD-Modi pact: Tectonic shift, national interest negated, China double-crossed</x:t>
  </x:si>
  <x:si>
    <x:t>&lt;p&gt;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</x:si>
  <x:si>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</x:si>
  <x:si>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</x:si>
  <x:si>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</x:si>
  <x:si>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</x:si>
  <x:si>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</x:si>
  <x:si>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</x:si>
  <x:si>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</x:si>
  <x:si>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</x:si>
  <x:si>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</x:si>
  <x:si>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t>
  </x:si>
  <x:si>
    <x:t>2025-04-02 21:55:18</x:t>
  </x:si>
  <x:si>
    <x:t>21:55:18</x:t>
  </x:si>
  <x:si>
    <x:t>https://img.vishvatimes.com/upload/post/2025/04/202404193149458-579-1743593612.jpg</x:t>
  </x:si>
  <x:si>
    <x:t>City lad Yuvraj leads after round two in Invitational Golf championship</x:t>
  </x:si>
  <x:si>
    <x:t>&lt;p&gt;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</x:si>
  <x:si>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</x:si>
  <x:si>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</x:si>
  <x:si>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</x:si>
  <x:si>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</x:si>
  <x:si>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Left parties focus on ‘fight, isolate and defeat' BJP at key CPI(M) meet</x:t>
  </x:si>
  <x:si>
    <x:t>&lt;p&gt;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</x:si>
  <x:si>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</x:si>
  <x:si>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</x:si>
  <x:si>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</x:si>
  <x:si>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</x:si>
  <x:si>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</x:si>
  <x:si>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</x:si>
  <x:si>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</x:si>
  <x:si>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</x:si>
  <x:si>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Sun Pharma, Dr. Reddy's, Welspun India, Bharat Forge, Lupin, Biocon, UPL, Aurobindo, Indo Count, Cummins India and over 100 other Indian companies could face major impact from 26% US tariff hike</x:t>
  </x:si>
  <x:si>
    <x:t>&lt;p&gt;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</x:si>
  <x:si>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</x:si>
  <x:si>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</x:si>
  <x:si>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</x:si>
  <x:si>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</x:si>
  <x:si>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</x:si>
  <x:si>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</x:si>
  <x:si>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</x:si>
  <x:si>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</x:si>
  <x:si>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</x:si>
  <x:si>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Sensex up 593 pts, Nifty tops 23,300 before US tariff news</x:t>
  </x:si>
  <x:si>
    <x:t>&lt;p&gt;banking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</x:si>
  <x:si>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</x:si>
  <x:si>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</x:si>
  <x:si>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</x:si>
  <x:si>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</x:si>
  <x:si>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Meet world's richest woman, doesn't go to office, still owns 8 lakh crores, she has Rs 40000000000 richer than Mukesh Ambani, Adani.</x:t>
  </x:si>
  <x:si>
    <x:t>&lt;p&gt;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</x:si>
  <x:si>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</x:si>
  <x:si>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</x:si>
  <x:si>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</x:si>
  <x:si>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</x:si>
  <x:si>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Adani's Mundra Port becomes first in India to handle 200-MMT cargo volume in a year</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</x:si>
  <x:si>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</x:si>
  <x:si>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</x:si>
  <x:si>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</x:si>
  <x:si>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</x:si>
  <x:si>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</x:si>
  <x:si>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</x:si>
  <x:si>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</x:si>
  <x:si>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</x:si>
  <x:si>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Forbes Billionaire List 2025: Who is India's richest woman and what's her net price?</x:t>
  </x:si>
  <x:si>
    <x:t>&lt;p&gt;With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</x:si>
  <x:si>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</x:si>
  <x:si>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</x:si>
  <x:si>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</x:si>
  <x:si>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</x:si>
  <x:si>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</x:si>
  <x:si>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</x:si>
  <x:si>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</x:si>
  <x:si>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</x:si>
  <x:si>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</x:si>
  <x:si>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</x:si>
  <x:si>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becomes first Indian port to handle 200 MMT cargo in FY25</x:t>
  </x:si>
  <x:si>
    <x:t>&lt;p&gt;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</x:si>
  <x:si>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</x:si>
  <x:si>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</x:si>
  <x:si>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</x:si>
  <x:si>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</x:si>
  <x:si>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</x:si>
  <x:si>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</x:si>
  <x:si>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</x:si>
  <x:si>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</x:si>
  <x:si>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</x:si>
  <x:si>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</x:si>
  <x:si>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Seek Centre's special package for farm loan waivers, Maha Congress tells Mahayuti</x:t>
  </x:si>
  <x:si>
    <x:t>&lt;p&gt;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</x:si>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</x:sst>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8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8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HYPERLINK("https://telugu.abplive.com/business/no-rich-man-or-businessman-son-can-match-anant-ambanis-wealth-and-net-worth-203147", "https://telugu.abplive.com/business/no-rich-man-or-businessman-son-can-match-anant-ambanis-wealth-and-net-worth-203147")</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1743667698</x:v>
      </x:c>
      <x:c r="AB2" s="1" t="s">
        <x:v>49</x:v>
      </x:c>
      <x:c r="AC2" s="1" t="s">
        <x:v>43</x:v>
      </x:c>
      <x:c r="AD2" s="1" t="n">
        <x:v>516</x:v>
      </x:c>
      <x:c r="AE2" s="1" t="s">
        <x:v>50</x:v>
      </x:c>
      <x:c r="AF2" s="1" t="n">
        <x:v>80000</x:v>
      </x:c>
    </x:row>
    <x:row r="3" spans="1:32">
      <x:c r="A3" s="1" t="n">
        <x:v>3</x:v>
      </x:c>
      <x:c r="B3" s="1" t="s">
        <x:v>32</x:v>
      </x:c>
      <x:c r="C3" s="1" t="s">
        <x:v>33</x:v>
      </x:c>
      <x:c r="D3" s="1" t="s"/>
      <x:c r="E3" s="1" t="s"/>
      <x:c r="F3" s="1" t="s">
        <x:v>51</x:v>
      </x:c>
      <x:c r="G3" s="1" t="s">
        <x:v>52</x:v>
      </x:c>
      <x:c r="H3" s="2">
        <x:f>HYPERLINK("https://www.themobiworld.com/Index/flowNewsDetail/id/9737608.html?val=7e5f6b7efe8ba02b294dadd423e0c0f4", "https://www.themobiworld.com/Index/flowNewsDetail/id/9737608.html?val=7e5f6b7efe8ba02b294dadd423e0c0f4")</x:f>
      </x:c>
      <x:c r="I3" s="1" t="s">
        <x:v>53</x:v>
      </x:c>
      <x:c r="J3" s="1" t="s">
        <x:v>37</x:v>
      </x:c>
      <x:c r="K3" s="1" t="s">
        <x:v>54</x:v>
      </x:c>
      <x:c r="L3" s="1" t="s">
        <x:v>55</x:v>
      </x:c>
      <x:c r="M3" s="1" t="s">
        <x:v>56</x:v>
      </x:c>
      <x:c r="N3" s="1" t="s">
        <x:v>57</x:v>
      </x:c>
      <x:c r="O3" s="1" t="s">
        <x:v>58</x:v>
      </x:c>
      <x:c r="P3" s="1" t="s">
        <x:v>43</x:v>
      </x:c>
      <x:c r="Q3" s="1" t="s">
        <x:v>44</x:v>
      </x:c>
      <x:c r="R3" s="1" t="s"/>
      <x:c r="S3" s="1" t="s">
        <x:v>59</x:v>
      </x:c>
      <x:c r="T3" s="1" t="s">
        <x:v>46</x:v>
      </x:c>
      <x:c r="U3" s="1" t="s">
        <x:v>60</x:v>
      </x:c>
      <x:c r="V3" s="1" t="s">
        <x:v>56</x:v>
      </x:c>
      <x:c r="W3" s="1" t="s">
        <x:v>57</x:v>
      </x:c>
      <x:c r="X3" s="1" t="s">
        <x:v>56</x:v>
      </x:c>
      <x:c r="Y3" s="1" t="s">
        <x:v>57</x:v>
      </x:c>
      <x:c r="Z3" s="1" t="s">
        <x:v>61</x:v>
      </x:c>
      <x:c r="AA3" s="1" t="n">
        <x:v>1743667640</x:v>
      </x:c>
      <x:c r="AB3" s="1" t="s">
        <x:v>49</x:v>
      </x:c>
      <x:c r="AC3" s="1" t="s">
        <x:v>43</x:v>
      </x:c>
      <x:c r="AD3" s="1" t="n">
        <x:v>161</x:v>
      </x:c>
      <x:c r="AE3" s="1" t="s"/>
      <x:c r="AF3" s="1" t="n">
        <x:v>10000</x:v>
      </x:c>
    </x:row>
    <x:row r="4" spans="1:32">
      <x:c r="A4" s="1" t="n">
        <x:v>3</x:v>
      </x:c>
      <x:c r="B4" s="1" t="s">
        <x:v>32</x:v>
      </x:c>
      <x:c r="C4" s="1" t="s">
        <x:v>33</x:v>
      </x:c>
      <x:c r="D4" s="1" t="s"/>
      <x:c r="E4" s="1" t="s"/>
      <x:c r="F4" s="1" t="s">
        <x:v>62</x:v>
      </x:c>
      <x:c r="G4" s="1" t="s">
        <x:v>63</x:v>
      </x:c>
      <x:c r="H4"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4" s="1" t="s">
        <x:v>64</x:v>
      </x:c>
      <x:c r="J4" s="1" t="s">
        <x:v>37</x:v>
      </x:c>
      <x:c r="K4" s="1" t="s">
        <x:v>65</x:v>
      </x:c>
      <x:c r="L4" s="1" t="s">
        <x:v>66</x:v>
      </x:c>
      <x:c r="M4" s="1" t="s">
        <x:v>67</x:v>
      </x:c>
      <x:c r="N4" s="1" t="s">
        <x:v>68</x:v>
      </x:c>
      <x:c r="O4" s="1" t="s">
        <x:v>58</x:v>
      </x:c>
      <x:c r="P4" s="1" t="s">
        <x:v>43</x:v>
      </x:c>
      <x:c r="Q4" s="1" t="s">
        <x:v>44</x:v>
      </x:c>
      <x:c r="R4" s="1" t="s"/>
      <x:c r="S4" s="1" t="s">
        <x:v>69</x:v>
      </x:c>
      <x:c r="T4" s="1" t="s">
        <x:v>46</x:v>
      </x:c>
      <x:c r="U4" s="1" t="s">
        <x:v>70</x:v>
      </x:c>
      <x:c r="V4" s="1" t="s">
        <x:v>71</x:v>
      </x:c>
      <x:c r="W4" s="1" t="s">
        <x:v>72</x:v>
      </x:c>
      <x:c r="X4" s="1" t="s">
        <x:v>67</x:v>
      </x:c>
      <x:c r="Y4" s="1" t="s">
        <x:v>68</x:v>
      </x:c>
      <x:c r="Z4" s="1" t="s">
        <x:v>73</x:v>
      </x:c>
      <x:c r="AA4" s="1" t="n">
        <x:v>1743667252</x:v>
      </x:c>
      <x:c r="AB4" s="1" t="s">
        <x:v>49</x:v>
      </x:c>
      <x:c r="AC4" s="1" t="s">
        <x:v>43</x:v>
      </x:c>
      <x:c r="AD4" s="1" t="n">
        <x:v>723</x:v>
      </x:c>
      <x:c r="AE4" s="1" t="s">
        <x:v>74</x:v>
      </x:c>
      <x:c r="AF4" s="1" t="n">
        <x:v>80000</x:v>
      </x:c>
    </x:row>
    <x:row r="5" spans="1:32">
      <x:c r="A5" s="1" t="n">
        <x:v>3</x:v>
      </x:c>
      <x:c r="B5" s="1" t="s">
        <x:v>32</x:v>
      </x:c>
      <x:c r="C5" s="1" t="s">
        <x:v>33</x:v>
      </x:c>
      <x:c r="D5" s="1" t="s"/>
      <x:c r="E5" s="1" t="s"/>
      <x:c r="F5" s="1" t="s">
        <x:v>75</x:v>
      </x:c>
      <x:c r="G5" s="1" t="s">
        <x:v>76</x:v>
      </x:c>
      <x:c r="H5" s="2">
        <x:f>HYPERLINK("https://www.punjablive.news/news/adani-invitational-golf-championship-2025-yuvraj-sandhu-arjun-prasad-rise-to-top-in-round-two20250403122756/", "https://www.punjablive.news/news/adani-invitational-golf-championship-2025-yuvraj-sandhu-arjun-prasad-rise-to-top-in-round-two20250403122756/")</x:f>
      </x:c>
      <x:c r="I5" s="1" t="s">
        <x:v>77</x:v>
      </x:c>
      <x:c r="J5" s="1" t="s">
        <x:v>78</x:v>
      </x:c>
      <x:c r="K5" s="1" t="s">
        <x:v>79</x:v>
      </x:c>
      <x:c r="L5" s="1" t="s">
        <x:v>80</x:v>
      </x:c>
      <x:c r="M5" s="1" t="s">
        <x:v>81</x:v>
      </x:c>
      <x:c r="N5" s="1" t="s">
        <x:v>82</x:v>
      </x:c>
      <x:c r="O5" s="1" t="s">
        <x:v>58</x:v>
      </x:c>
      <x:c r="P5" s="1" t="s">
        <x:v>43</x:v>
      </x:c>
      <x:c r="Q5" s="1" t="s">
        <x:v>44</x:v>
      </x:c>
      <x:c r="R5" s="1" t="s"/>
      <x:c r="S5" s="1" t="s">
        <x:v>83</x:v>
      </x:c>
      <x:c r="T5" s="1" t="s">
        <x:v>46</x:v>
      </x:c>
      <x:c r="U5" s="1" t="s">
        <x:v>84</x:v>
      </x:c>
      <x:c r="V5" s="1" t="s">
        <x:v>81</x:v>
      </x:c>
      <x:c r="W5" s="1" t="s">
        <x:v>82</x:v>
      </x:c>
      <x:c r="X5" s="1" t="s">
        <x:v>81</x:v>
      </x:c>
      <x:c r="Y5" s="1" t="s">
        <x:v>82</x:v>
      </x:c>
      <x:c r="Z5" s="1" t="s">
        <x:v>85</x:v>
      </x:c>
      <x:c r="AA5" s="1" t="n">
        <x:v>1743667186</x:v>
      </x:c>
      <x:c r="AB5" s="1" t="s">
        <x:v>49</x:v>
      </x:c>
      <x:c r="AC5" s="1" t="s">
        <x:v>43</x:v>
      </x:c>
      <x:c r="AD5" s="1" t="n">
        <x:v>509</x:v>
      </x:c>
      <x:c r="AE5" s="1" t="s"/>
      <x:c r="AF5" s="1" t="n">
        <x:v>10000</x:v>
      </x:c>
    </x:row>
    <x:row r="6" spans="1:32">
      <x:c r="A6" s="1" t="n">
        <x:v>3</x:v>
      </x:c>
      <x:c r="B6" s="1" t="s">
        <x:v>32</x:v>
      </x:c>
      <x:c r="C6" s="1" t="s">
        <x:v>33</x:v>
      </x:c>
      <x:c r="D6" s="1" t="s"/>
      <x:c r="E6" s="1" t="s"/>
      <x:c r="F6" s="1" t="s">
        <x:v>86</x:v>
      </x:c>
      <x:c r="G6" s="1" t="s">
        <x:v>87</x:v>
      </x:c>
      <x:c r="H6"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6" s="1" t="s">
        <x:v>88</x:v>
      </x:c>
      <x:c r="J6" s="1" t="s">
        <x:v>37</x:v>
      </x:c>
      <x:c r="K6" s="1" t="s">
        <x:v>89</x:v>
      </x:c>
      <x:c r="L6" s="1" t="s">
        <x:v>90</x:v>
      </x:c>
      <x:c r="M6" s="1" t="s">
        <x:v>91</x:v>
      </x:c>
      <x:c r="N6" s="1" t="s">
        <x:v>92</x:v>
      </x:c>
      <x:c r="O6" s="1" t="s">
        <x:v>58</x:v>
      </x:c>
      <x:c r="P6" s="1" t="s">
        <x:v>43</x:v>
      </x:c>
      <x:c r="Q6" s="1" t="s">
        <x:v>44</x:v>
      </x:c>
      <x:c r="R6" s="1" t="s"/>
      <x:c r="S6" s="1" t="s">
        <x:v>93</x:v>
      </x:c>
      <x:c r="T6" s="1" t="s">
        <x:v>46</x:v>
      </x:c>
      <x:c r="U6" s="1" t="s">
        <x:v>94</x:v>
      </x:c>
      <x:c r="V6" s="1" t="s">
        <x:v>91</x:v>
      </x:c>
      <x:c r="W6" s="1" t="s">
        <x:v>92</x:v>
      </x:c>
      <x:c r="X6" s="1" t="s">
        <x:v>91</x:v>
      </x:c>
      <x:c r="Y6" s="1" t="s">
        <x:v>92</x:v>
      </x:c>
      <x:c r="Z6" s="1" t="s">
        <x:v>95</x:v>
      </x:c>
      <x:c r="AA6" s="1" t="n">
        <x:v>1743667150</x:v>
      </x:c>
      <x:c r="AB6" s="1" t="s">
        <x:v>49</x:v>
      </x:c>
      <x:c r="AC6" s="1" t="s">
        <x:v>43</x:v>
      </x:c>
      <x:c r="AD6" s="1" t="n">
        <x:v>121</x:v>
      </x:c>
      <x:c r="AE6" s="1" t="s">
        <x:v>96</x:v>
      </x:c>
      <x:c r="AF6" s="1" t="n">
        <x:v>80000</x:v>
      </x:c>
    </x:row>
    <x:row r="7" spans="1:32">
      <x:c r="A7" s="1" t="n">
        <x:v>3</x:v>
      </x:c>
      <x:c r="B7" s="1" t="s">
        <x:v>32</x:v>
      </x:c>
      <x:c r="C7" s="1" t="s">
        <x:v>33</x:v>
      </x:c>
      <x:c r="D7" s="1" t="s"/>
      <x:c r="E7" s="1" t="s"/>
      <x:c r="F7" s="1" t="s">
        <x:v>97</x:v>
      </x:c>
      <x:c r="G7" s="1" t="s">
        <x:v>98</x:v>
      </x:c>
      <x:c r="H7"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7" s="1" t="s">
        <x:v>99</x:v>
      </x:c>
      <x:c r="J7" s="1" t="s">
        <x:v>37</x:v>
      </x:c>
      <x:c r="K7" s="1" t="s">
        <x:v>100</x:v>
      </x:c>
      <x:c r="L7" s="1" t="s">
        <x:v>101</x:v>
      </x:c>
      <x:c r="M7" s="1" t="s">
        <x:v>102</x:v>
      </x:c>
      <x:c r="N7" s="1" t="s">
        <x:v>103</x:v>
      </x:c>
      <x:c r="O7" s="1" t="s">
        <x:v>58</x:v>
      </x:c>
      <x:c r="P7" s="1" t="s">
        <x:v>43</x:v>
      </x:c>
      <x:c r="Q7" s="1" t="s">
        <x:v>44</x:v>
      </x:c>
      <x:c r="R7" s="1" t="s"/>
      <x:c r="S7" s="1" t="s">
        <x:v>104</x:v>
      </x:c>
      <x:c r="T7" s="1" t="s">
        <x:v>46</x:v>
      </x:c>
      <x:c r="U7" s="1" t="s">
        <x:v>105</x:v>
      </x:c>
      <x:c r="V7" s="1" t="s">
        <x:v>102</x:v>
      </x:c>
      <x:c r="W7" s="1" t="s">
        <x:v>103</x:v>
      </x:c>
      <x:c r="X7" s="1" t="s">
        <x:v>102</x:v>
      </x:c>
      <x:c r="Y7" s="1" t="s">
        <x:v>103</x:v>
      </x:c>
      <x:c r="Z7" s="1" t="s">
        <x:v>106</x:v>
      </x:c>
      <x:c r="AA7" s="1" t="n">
        <x:v>1743667132</x:v>
      </x:c>
      <x:c r="AB7" s="1" t="s">
        <x:v>49</x:v>
      </x:c>
      <x:c r="AC7" s="1" t="s">
        <x:v>43</x:v>
      </x:c>
      <x:c r="AD7" s="1" t="n">
        <x:v>298</x:v>
      </x:c>
      <x:c r="AE7" s="1" t="s"/>
      <x:c r="AF7" s="1" t="n">
        <x:v>10000</x:v>
      </x:c>
    </x:row>
    <x:row r="8" spans="1:32">
      <x:c r="A8" s="1" t="n">
        <x:v>3</x:v>
      </x:c>
      <x:c r="B8" s="1" t="s">
        <x:v>32</x:v>
      </x:c>
      <x:c r="C8" s="1" t="s">
        <x:v>33</x:v>
      </x:c>
      <x:c r="D8" s="1" t="s"/>
      <x:c r="E8" s="1" t="s"/>
      <x:c r="F8" s="1" t="s">
        <x:v>75</x:v>
      </x:c>
      <x:c r="G8" s="1" t="s">
        <x:v>76</x:v>
      </x:c>
      <x:c r="H8" s="2">
        <x:f>HYPERLINK("https://www.bihar24x7.com/news/adani-invitational-golf-championship-2025-yuvraj-sandhu-arjun-prasad-rise-to-top-in-round-two20250403122756/", "https://www.bihar24x7.com/news/adani-invitational-golf-championship-2025-yuvraj-sandhu-arjun-prasad-rise-to-top-in-round-two20250403122756/")</x:f>
      </x:c>
      <x:c r="I8" s="1" t="s">
        <x:v>77</x:v>
      </x:c>
      <x:c r="J8" s="1" t="s">
        <x:v>37</x:v>
      </x:c>
      <x:c r="K8" s="1" t="s">
        <x:v>107</x:v>
      </x:c>
      <x:c r="L8" s="1" t="s">
        <x:v>108</x:v>
      </x:c>
      <x:c r="M8" s="1" t="s">
        <x:v>109</x:v>
      </x:c>
      <x:c r="N8" s="1" t="s">
        <x:v>110</x:v>
      </x:c>
      <x:c r="O8" s="1" t="s">
        <x:v>58</x:v>
      </x:c>
      <x:c r="P8" s="1" t="s">
        <x:v>43</x:v>
      </x:c>
      <x:c r="Q8" s="1" t="s">
        <x:v>44</x:v>
      </x:c>
      <x:c r="R8" s="1" t="s"/>
      <x:c r="S8" s="1" t="s">
        <x:v>83</x:v>
      </x:c>
      <x:c r="T8" s="1" t="s">
        <x:v>46</x:v>
      </x:c>
      <x:c r="U8" s="1" t="s">
        <x:v>111</x:v>
      </x:c>
      <x:c r="V8" s="1" t="s">
        <x:v>112</x:v>
      </x:c>
      <x:c r="W8" s="1" t="s">
        <x:v>110</x:v>
      </x:c>
      <x:c r="X8" s="1" t="s">
        <x:v>112</x:v>
      </x:c>
      <x:c r="Y8" s="1" t="s">
        <x:v>110</x:v>
      </x:c>
      <x:c r="Z8" s="1" t="s">
        <x:v>113</x:v>
      </x:c>
      <x:c r="AA8" s="1" t="n">
        <x:v>1743667062</x:v>
      </x:c>
      <x:c r="AB8" s="1" t="s">
        <x:v>49</x:v>
      </x:c>
      <x:c r="AC8" s="1" t="s">
        <x:v>43</x:v>
      </x:c>
      <x:c r="AD8" s="1" t="n">
        <x:v>509</x:v>
      </x:c>
      <x:c r="AE8" s="1" t="s"/>
      <x:c r="AF8" s="1" t="n">
        <x:v>10000</x:v>
      </x:c>
    </x:row>
    <x:row r="9" spans="1:32">
      <x:c r="A9" s="1" t="n">
        <x:v>3</x:v>
      </x:c>
      <x:c r="B9" s="1" t="s">
        <x:v>32</x:v>
      </x:c>
      <x:c r="C9" s="1" t="s">
        <x:v>33</x:v>
      </x:c>
      <x:c r="D9" s="1" t="s"/>
      <x:c r="E9" s="1" t="s"/>
      <x:c r="F9" s="1" t="s">
        <x:v>97</x:v>
      </x:c>
      <x:c r="G9" s="1" t="s">
        <x:v>114</x:v>
      </x:c>
      <x:c r="H9"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9" s="1" t="s">
        <x:v>99</x:v>
      </x:c>
      <x:c r="J9" s="1" t="s">
        <x:v>37</x:v>
      </x:c>
      <x:c r="K9" s="1" t="s">
        <x:v>115</x:v>
      </x:c>
      <x:c r="L9" s="1" t="s">
        <x:v>116</x:v>
      </x:c>
      <x:c r="M9" s="1" t="s">
        <x:v>117</x:v>
      </x:c>
      <x:c r="N9" s="1" t="s">
        <x:v>118</x:v>
      </x:c>
      <x:c r="O9" s="1" t="s">
        <x:v>58</x:v>
      </x:c>
      <x:c r="P9" s="1" t="s">
        <x:v>43</x:v>
      </x:c>
      <x:c r="Q9" s="1" t="s">
        <x:v>44</x:v>
      </x:c>
      <x:c r="R9" s="1" t="s"/>
      <x:c r="S9" s="1" t="s">
        <x:v>119</x:v>
      </x:c>
      <x:c r="T9" s="1" t="s">
        <x:v>46</x:v>
      </x:c>
      <x:c r="U9" s="1" t="s">
        <x:v>120</x:v>
      </x:c>
      <x:c r="V9" s="1" t="s">
        <x:v>117</x:v>
      </x:c>
      <x:c r="W9" s="1" t="s">
        <x:v>118</x:v>
      </x:c>
      <x:c r="X9" s="1" t="s">
        <x:v>117</x:v>
      </x:c>
      <x:c r="Y9" s="1" t="s">
        <x:v>118</x:v>
      </x:c>
      <x:c r="Z9" s="1" t="s">
        <x:v>121</x:v>
      </x:c>
      <x:c r="AA9" s="1" t="n">
        <x:v>1743666851</x:v>
      </x:c>
      <x:c r="AB9" s="1" t="s">
        <x:v>49</x:v>
      </x:c>
      <x:c r="AC9" s="1" t="s">
        <x:v>43</x:v>
      </x:c>
      <x:c r="AD9" s="1" t="n">
        <x:v>298</x:v>
      </x:c>
      <x:c r="AE9" s="1" t="s"/>
      <x:c r="AF9" s="1" t="n">
        <x:v>10000</x:v>
      </x:c>
    </x:row>
    <x:row r="10" spans="1:32">
      <x:c r="A10" s="1" t="n">
        <x:v>3</x:v>
      </x:c>
      <x:c r="B10" s="1" t="s">
        <x:v>32</x:v>
      </x:c>
      <x:c r="C10" s="1" t="s">
        <x:v>33</x:v>
      </x:c>
      <x:c r="D10" s="1" t="s"/>
      <x:c r="E10" s="1" t="s"/>
      <x:c r="F10" s="1" t="s">
        <x:v>97</x:v>
      </x:c>
      <x:c r="G10" s="1" t="s">
        <x:v>122</x:v>
      </x:c>
      <x:c r="H10"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0" s="1" t="s">
        <x:v>123</x:v>
      </x:c>
      <x:c r="J10" s="1" t="s">
        <x:v>37</x:v>
      </x:c>
      <x:c r="K10" s="1" t="s">
        <x:v>124</x:v>
      </x:c>
      <x:c r="L10" s="1" t="s">
        <x:v>125</x:v>
      </x:c>
      <x:c r="M10" s="1" t="s">
        <x:v>126</x:v>
      </x:c>
      <x:c r="N10" s="1" t="s">
        <x:v>127</x:v>
      </x:c>
      <x:c r="O10" s="1" t="s">
        <x:v>58</x:v>
      </x:c>
      <x:c r="P10" s="1" t="s">
        <x:v>43</x:v>
      </x:c>
      <x:c r="Q10" s="1" t="s">
        <x:v>44</x:v>
      </x:c>
      <x:c r="R10" s="1" t="s"/>
      <x:c r="S10" s="1" t="s">
        <x:v>128</x:v>
      </x:c>
      <x:c r="T10" s="1" t="s">
        <x:v>46</x:v>
      </x:c>
      <x:c r="U10" s="1" t="s">
        <x:v>129</x:v>
      </x:c>
      <x:c r="V10" s="1" t="s">
        <x:v>130</x:v>
      </x:c>
      <x:c r="W10" s="1" t="s">
        <x:v>131</x:v>
      </x:c>
      <x:c r="X10" s="1" t="s">
        <x:v>126</x:v>
      </x:c>
      <x:c r="Y10" s="1" t="s">
        <x:v>127</x:v>
      </x:c>
      <x:c r="Z10" s="1" t="s">
        <x:v>132</x:v>
      </x:c>
      <x:c r="AA10" s="1" t="n">
        <x:v>1743666797</x:v>
      </x:c>
      <x:c r="AB10" s="1" t="s">
        <x:v>49</x:v>
      </x:c>
      <x:c r="AC10" s="1" t="s">
        <x:v>43</x:v>
      </x:c>
      <x:c r="AD10" s="1" t="n">
        <x:v>298</x:v>
      </x:c>
      <x:c r="AE10" s="1" t="s"/>
      <x:c r="AF10" s="1" t="n">
        <x:v>10000</x:v>
      </x:c>
    </x:row>
    <x:row r="11" spans="1:32">
      <x:c r="A11" s="1" t="n">
        <x:v>3</x:v>
      </x:c>
      <x:c r="B11" s="1" t="s">
        <x:v>32</x:v>
      </x:c>
      <x:c r="C11" s="1" t="s">
        <x:v>33</x:v>
      </x:c>
      <x:c r="D11" s="1" t="s"/>
      <x:c r="E11" s="1" t="s"/>
      <x:c r="F11" s="1" t="s">
        <x:v>97</x:v>
      </x:c>
      <x:c r="G11" s="1" t="s">
        <x:v>98</x:v>
      </x:c>
      <x:c r="H11"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1" s="1" t="s">
        <x:v>99</x:v>
      </x:c>
      <x:c r="J11" s="1" t="s">
        <x:v>37</x:v>
      </x:c>
      <x:c r="K11" s="1" t="s">
        <x:v>133</x:v>
      </x:c>
      <x:c r="L11" s="1" t="s">
        <x:v>134</x:v>
      </x:c>
      <x:c r="M11" s="1" t="s">
        <x:v>135</x:v>
      </x:c>
      <x:c r="N11" s="1" t="s">
        <x:v>136</x:v>
      </x:c>
      <x:c r="O11" s="1" t="s">
        <x:v>58</x:v>
      </x:c>
      <x:c r="P11" s="1" t="s">
        <x:v>43</x:v>
      </x:c>
      <x:c r="Q11" s="1" t="s">
        <x:v>44</x:v>
      </x:c>
      <x:c r="R11" s="1" t="s"/>
      <x:c r="S11" s="1" t="s">
        <x:v>104</x:v>
      </x:c>
      <x:c r="T11" s="1" t="s">
        <x:v>46</x:v>
      </x:c>
      <x:c r="U11" s="1" t="s">
        <x:v>137</x:v>
      </x:c>
      <x:c r="V11" s="1" t="s">
        <x:v>138</x:v>
      </x:c>
      <x:c r="W11" s="1" t="s">
        <x:v>139</x:v>
      </x:c>
      <x:c r="X11" s="1" t="s">
        <x:v>135</x:v>
      </x:c>
      <x:c r="Y11" s="1" t="s">
        <x:v>136</x:v>
      </x:c>
      <x:c r="Z11" s="1" t="s">
        <x:v>140</x:v>
      </x:c>
      <x:c r="AA11" s="1" t="n">
        <x:v>1743666739</x:v>
      </x:c>
      <x:c r="AB11" s="1" t="s">
        <x:v>49</x:v>
      </x:c>
      <x:c r="AC11" s="1" t="s">
        <x:v>43</x:v>
      </x:c>
      <x:c r="AD11" s="1" t="n">
        <x:v>298</x:v>
      </x:c>
      <x:c r="AE11" s="1" t="s"/>
      <x:c r="AF11" s="1" t="n">
        <x:v>10000</x:v>
      </x:c>
    </x:row>
    <x:row r="12" spans="1:32">
      <x:c r="A12" s="1" t="n">
        <x:v>3</x:v>
      </x:c>
      <x:c r="B12" s="1" t="s">
        <x:v>32</x:v>
      </x:c>
      <x:c r="C12" s="1" t="s">
        <x:v>33</x:v>
      </x:c>
      <x:c r="D12" s="1" t="s"/>
      <x:c r="E12" s="1" t="s"/>
      <x:c r="F12" s="1" t="s">
        <x:v>75</x:v>
      </x:c>
      <x:c r="G12" s="1" t="s">
        <x:v>76</x:v>
      </x:c>
      <x:c r="H12" s="2">
        <x:f>HYPERLINK("https://www.northeasttimes.in/news/adani-invitational-golf-championship-2025-yuvraj-sandhu-arjun-prasad-rise-to-top-in-round-two20250403122756/", "https://www.northeasttimes.in/news/adani-invitational-golf-championship-2025-yuvraj-sandhu-arjun-prasad-rise-to-top-in-round-two20250403122756/")</x:f>
      </x:c>
      <x:c r="I12" s="1" t="s">
        <x:v>77</x:v>
      </x:c>
      <x:c r="J12" s="1" t="s">
        <x:v>37</x:v>
      </x:c>
      <x:c r="K12" s="1" t="s">
        <x:v>141</x:v>
      </x:c>
      <x:c r="L12" s="1" t="s">
        <x:v>142</x:v>
      </x:c>
      <x:c r="M12" s="1" t="s">
        <x:v>143</x:v>
      </x:c>
      <x:c r="N12" s="1" t="s">
        <x:v>144</x:v>
      </x:c>
      <x:c r="O12" s="1" t="s">
        <x:v>58</x:v>
      </x:c>
      <x:c r="P12" s="1" t="s">
        <x:v>43</x:v>
      </x:c>
      <x:c r="Q12" s="1" t="s">
        <x:v>44</x:v>
      </x:c>
      <x:c r="R12" s="1" t="s"/>
      <x:c r="S12" s="1" t="s">
        <x:v>83</x:v>
      </x:c>
      <x:c r="T12" s="1" t="s">
        <x:v>46</x:v>
      </x:c>
      <x:c r="U12" s="1" t="s">
        <x:v>145</x:v>
      </x:c>
      <x:c r="V12" s="1" t="s">
        <x:v>143</x:v>
      </x:c>
      <x:c r="W12" s="1" t="s">
        <x:v>144</x:v>
      </x:c>
      <x:c r="X12" s="1" t="s">
        <x:v>143</x:v>
      </x:c>
      <x:c r="Y12" s="1" t="s">
        <x:v>144</x:v>
      </x:c>
      <x:c r="Z12" s="1" t="s">
        <x:v>146</x:v>
      </x:c>
      <x:c r="AA12" s="1" t="n">
        <x:v>1743666733</x:v>
      </x:c>
      <x:c r="AB12" s="1" t="s">
        <x:v>49</x:v>
      </x:c>
      <x:c r="AC12" s="1" t="s">
        <x:v>43</x:v>
      </x:c>
      <x:c r="AD12" s="1" t="n">
        <x:v>509</x:v>
      </x:c>
      <x:c r="AE12" s="1" t="s"/>
      <x:c r="AF12" s="1" t="n">
        <x:v>10000</x:v>
      </x:c>
    </x:row>
    <x:row r="13" spans="1:32">
      <x:c r="A13" s="1" t="n">
        <x:v>3</x:v>
      </x:c>
      <x:c r="B13" s="1" t="s">
        <x:v>32</x:v>
      </x:c>
      <x:c r="C13" s="1" t="s">
        <x:v>33</x:v>
      </x:c>
      <x:c r="D13" s="1" t="s"/>
      <x:c r="E13" s="1" t="s"/>
      <x:c r="F13" s="1" t="s">
        <x:v>147</x:v>
      </x:c>
      <x:c r="G13" s="1" t="s">
        <x:v>148</x:v>
      </x:c>
      <x:c r="H13" s="2">
        <x:f>HYPERLINK("https://ebmnews.com/business/157199/", "https://ebmnews.com/business/157199/")</x:f>
      </x:c>
      <x:c r="I13" s="1" t="s">
        <x:v>149</x:v>
      </x:c>
      <x:c r="J13" s="1" t="s">
        <x:v>37</x:v>
      </x:c>
      <x:c r="K13" s="1" t="s">
        <x:v>150</x:v>
      </x:c>
      <x:c r="L13" s="1" t="s">
        <x:v>151</x:v>
      </x:c>
      <x:c r="M13" s="1" t="s">
        <x:v>152</x:v>
      </x:c>
      <x:c r="N13" s="1" t="s">
        <x:v>153</x:v>
      </x:c>
      <x:c r="O13" s="1" t="s">
        <x:v>58</x:v>
      </x:c>
      <x:c r="P13" s="1" t="s">
        <x:v>43</x:v>
      </x:c>
      <x:c r="Q13" s="1" t="s">
        <x:v>44</x:v>
      </x:c>
      <x:c r="R13" s="1" t="s"/>
      <x:c r="S13" s="1" t="s">
        <x:v>154</x:v>
      </x:c>
      <x:c r="T13" s="1" t="s">
        <x:v>46</x:v>
      </x:c>
      <x:c r="U13" s="1" t="s">
        <x:v>155</x:v>
      </x:c>
      <x:c r="V13" s="1" t="s">
        <x:v>152</x:v>
      </x:c>
      <x:c r="W13" s="1" t="s">
        <x:v>153</x:v>
      </x:c>
      <x:c r="X13" s="1" t="s">
        <x:v>152</x:v>
      </x:c>
      <x:c r="Y13" s="1" t="s">
        <x:v>153</x:v>
      </x:c>
      <x:c r="Z13" s="1" t="s">
        <x:v>156</x:v>
      </x:c>
      <x:c r="AA13" s="1" t="n">
        <x:v>1743666633</x:v>
      </x:c>
      <x:c r="AB13" s="1" t="s">
        <x:v>49</x:v>
      </x:c>
      <x:c r="AC13" s="1" t="s">
        <x:v>43</x:v>
      </x:c>
      <x:c r="AD13" s="1" t="n">
        <x:v>427</x:v>
      </x:c>
      <x:c r="AE13" s="1" t="s"/>
      <x:c r="AF13" s="1" t="n">
        <x:v>10000</x:v>
      </x:c>
    </x:row>
    <x:row r="14" spans="1:32">
      <x:c r="A14" s="1" t="n">
        <x:v>3</x:v>
      </x:c>
      <x:c r="B14" s="1" t="s">
        <x:v>32</x:v>
      </x:c>
      <x:c r="C14" s="1" t="s">
        <x:v>33</x:v>
      </x:c>
      <x:c r="D14" s="1" t="s"/>
      <x:c r="E14" s="1" t="s"/>
      <x:c r="F14" s="1" t="s">
        <x:v>157</x:v>
      </x:c>
      <x:c r="G14" s="1" t="s">
        <x:v>158</x:v>
      </x:c>
      <x:c r="H14"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4" s="1" t="s">
        <x:v>159</x:v>
      </x:c>
      <x:c r="J14" s="1" t="s">
        <x:v>37</x:v>
      </x:c>
      <x:c r="K14" s="1" t="s">
        <x:v>160</x:v>
      </x:c>
      <x:c r="L14" s="1" t="s">
        <x:v>161</x:v>
      </x:c>
      <x:c r="M14" s="1" t="s">
        <x:v>126</x:v>
      </x:c>
      <x:c r="N14" s="1" t="s">
        <x:v>127</x:v>
      </x:c>
      <x:c r="O14" s="1" t="s">
        <x:v>58</x:v>
      </x:c>
      <x:c r="P14" s="1" t="s">
        <x:v>43</x:v>
      </x:c>
      <x:c r="Q14" s="1" t="s">
        <x:v>44</x:v>
      </x:c>
      <x:c r="R14" s="1" t="s"/>
      <x:c r="S14" s="1" t="s">
        <x:v>162</x:v>
      </x:c>
      <x:c r="T14" s="1" t="s">
        <x:v>46</x:v>
      </x:c>
      <x:c r="U14" s="1" t="s">
        <x:v>129</x:v>
      </x:c>
      <x:c r="V14" s="1" t="s">
        <x:v>163</x:v>
      </x:c>
      <x:c r="W14" s="1" t="s">
        <x:v>164</x:v>
      </x:c>
      <x:c r="X14" s="1" t="s">
        <x:v>126</x:v>
      </x:c>
      <x:c r="Y14" s="1" t="s">
        <x:v>127</x:v>
      </x:c>
      <x:c r="Z14" s="1" t="s">
        <x:v>132</x:v>
      </x:c>
      <x:c r="AA14" s="1" t="n">
        <x:v>1743666547</x:v>
      </x:c>
      <x:c r="AB14" s="1" t="s">
        <x:v>49</x:v>
      </x:c>
      <x:c r="AC14" s="1" t="s">
        <x:v>43</x:v>
      </x:c>
      <x:c r="AD14" s="1" t="n">
        <x:v>438</x:v>
      </x:c>
      <x:c r="AE14" s="1" t="s"/>
      <x:c r="AF14" s="1" t="n">
        <x:v>10000</x:v>
      </x:c>
    </x:row>
    <x:row r="15" spans="1:32">
      <x:c r="A15" s="1" t="n">
        <x:v>3</x:v>
      </x:c>
      <x:c r="B15" s="1" t="s">
        <x:v>32</x:v>
      </x:c>
      <x:c r="C15" s="1" t="s">
        <x:v>33</x:v>
      </x:c>
      <x:c r="D15" s="1" t="s"/>
      <x:c r="E15" s="1" t="s"/>
      <x:c r="F15" s="1" t="s">
        <x:v>75</x:v>
      </x:c>
      <x:c r="G15" s="1" t="s">
        <x:v>76</x:v>
      </x:c>
      <x:c r="H15" s="2">
        <x:f>HYPERLINK("https://www.kashmirnewsline.in/news/adani-invitational-golf-championship-2025-yuvraj-sandhu-arjun-prasad-rise-to-top-in-round-two20250403122756/", "https://www.kashmirnewsline.in/news/adani-invitational-golf-championship-2025-yuvraj-sandhu-arjun-prasad-rise-to-top-in-round-two20250403122756/")</x:f>
      </x:c>
      <x:c r="I15" s="1" t="s">
        <x:v>77</x:v>
      </x:c>
      <x:c r="J15" s="1" t="s">
        <x:v>37</x:v>
      </x:c>
      <x:c r="K15" s="1" t="s">
        <x:v>165</x:v>
      </x:c>
      <x:c r="L15" s="1" t="s">
        <x:v>166</x:v>
      </x:c>
      <x:c r="M15" s="1" t="s">
        <x:v>167</x:v>
      </x:c>
      <x:c r="N15" s="1" t="s">
        <x:v>168</x:v>
      </x:c>
      <x:c r="O15" s="1" t="s">
        <x:v>58</x:v>
      </x:c>
      <x:c r="P15" s="1" t="s">
        <x:v>43</x:v>
      </x:c>
      <x:c r="Q15" s="1" t="s">
        <x:v>44</x:v>
      </x:c>
      <x:c r="R15" s="1" t="s"/>
      <x:c r="S15" s="1" t="s">
        <x:v>169</x:v>
      </x:c>
      <x:c r="T15" s="1" t="s">
        <x:v>46</x:v>
      </x:c>
      <x:c r="U15" s="1" t="s">
        <x:v>170</x:v>
      </x:c>
      <x:c r="V15" s="1" t="s">
        <x:v>167</x:v>
      </x:c>
      <x:c r="W15" s="1" t="s">
        <x:v>168</x:v>
      </x:c>
      <x:c r="X15" s="1" t="s">
        <x:v>167</x:v>
      </x:c>
      <x:c r="Y15" s="1" t="s">
        <x:v>168</x:v>
      </x:c>
      <x:c r="Z15" s="1" t="s">
        <x:v>171</x:v>
      </x:c>
      <x:c r="AA15" s="1" t="n">
        <x:v>1743666491</x:v>
      </x:c>
      <x:c r="AB15" s="1" t="s">
        <x:v>49</x:v>
      </x:c>
      <x:c r="AC15" s="1" t="s">
        <x:v>43</x:v>
      </x:c>
      <x:c r="AD15" s="1" t="n">
        <x:v>509</x:v>
      </x:c>
      <x:c r="AE15" s="1" t="s"/>
      <x:c r="AF15" s="1" t="n">
        <x:v>10000</x:v>
      </x:c>
    </x:row>
    <x:row r="16" spans="1:32">
      <x:c r="A16" s="1" t="n">
        <x:v>3</x:v>
      </x:c>
      <x:c r="B16" s="1" t="s">
        <x:v>32</x:v>
      </x:c>
      <x:c r="C16" s="1" t="s">
        <x:v>33</x:v>
      </x:c>
      <x:c r="D16" s="1" t="s"/>
      <x:c r="E16" s="1" t="s"/>
      <x:c r="F16" s="1" t="s">
        <x:v>75</x:v>
      </x:c>
      <x:c r="G16" s="1" t="s">
        <x:v>76</x:v>
      </x:c>
      <x:c r="H16"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6" s="1" t="s">
        <x:v>77</x:v>
      </x:c>
      <x:c r="J16" s="1" t="s">
        <x:v>37</x:v>
      </x:c>
      <x:c r="K16" s="1" t="s">
        <x:v>172</x:v>
      </x:c>
      <x:c r="L16" s="1" t="s">
        <x:v>173</x:v>
      </x:c>
      <x:c r="M16" s="1" t="s">
        <x:v>174</x:v>
      </x:c>
      <x:c r="N16" s="1" t="s">
        <x:v>175</x:v>
      </x:c>
      <x:c r="O16" s="1" t="s">
        <x:v>58</x:v>
      </x:c>
      <x:c r="P16" s="1" t="s">
        <x:v>43</x:v>
      </x:c>
      <x:c r="Q16" s="1" t="s">
        <x:v>44</x:v>
      </x:c>
      <x:c r="R16" s="1" t="s"/>
      <x:c r="S16" s="1" t="s">
        <x:v>83</x:v>
      </x:c>
      <x:c r="T16" s="1" t="s">
        <x:v>46</x:v>
      </x:c>
      <x:c r="U16" s="1" t="s">
        <x:v>176</x:v>
      </x:c>
      <x:c r="V16" s="1" t="s">
        <x:v>177</x:v>
      </x:c>
      <x:c r="W16" s="1" t="s">
        <x:v>178</x:v>
      </x:c>
      <x:c r="X16" s="1" t="s">
        <x:v>174</x:v>
      </x:c>
      <x:c r="Y16" s="1" t="s">
        <x:v>175</x:v>
      </x:c>
      <x:c r="Z16" s="1" t="s">
        <x:v>179</x:v>
      </x:c>
      <x:c r="AA16" s="1" t="n">
        <x:v>1743666472</x:v>
      </x:c>
      <x:c r="AB16" s="1" t="s">
        <x:v>49</x:v>
      </x:c>
      <x:c r="AC16" s="1" t="s">
        <x:v>43</x:v>
      </x:c>
      <x:c r="AD16" s="1" t="n">
        <x:v>509</x:v>
      </x:c>
      <x:c r="AE16" s="1" t="s"/>
      <x:c r="AF16" s="1" t="n">
        <x:v>10000</x:v>
      </x:c>
    </x:row>
    <x:row r="17" spans="1:32">
      <x:c r="A17" s="1" t="n">
        <x:v>3</x:v>
      </x:c>
      <x:c r="B17" s="1" t="s">
        <x:v>32</x:v>
      </x:c>
      <x:c r="C17" s="1" t="s">
        <x:v>33</x:v>
      </x:c>
      <x:c r="D17" s="1" t="s"/>
      <x:c r="E17" s="1" t="s"/>
      <x:c r="F17" s="1" t="s">
        <x:v>97</x:v>
      </x:c>
      <x:c r="G17" s="1" t="s">
        <x:v>98</x:v>
      </x:c>
      <x:c r="H17"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7" s="1" t="s">
        <x:v>99</x:v>
      </x:c>
      <x:c r="J17" s="1" t="s">
        <x:v>37</x:v>
      </x:c>
      <x:c r="K17" s="1" t="s">
        <x:v>180</x:v>
      </x:c>
      <x:c r="L17" s="1" t="s">
        <x:v>181</x:v>
      </x:c>
      <x:c r="M17" s="1" t="s">
        <x:v>109</x:v>
      </x:c>
      <x:c r="N17" s="1" t="s">
        <x:v>110</x:v>
      </x:c>
      <x:c r="O17" s="1" t="s">
        <x:v>58</x:v>
      </x:c>
      <x:c r="P17" s="1" t="s">
        <x:v>43</x:v>
      </x:c>
      <x:c r="Q17" s="1" t="s">
        <x:v>44</x:v>
      </x:c>
      <x:c r="R17" s="1" t="s"/>
      <x:c r="S17" s="1" t="s">
        <x:v>104</x:v>
      </x:c>
      <x:c r="T17" s="1" t="s">
        <x:v>46</x:v>
      </x:c>
      <x:c r="U17" s="1" t="s">
        <x:v>111</x:v>
      </x:c>
      <x:c r="V17" s="1" t="s">
        <x:v>182</x:v>
      </x:c>
      <x:c r="W17" s="1" t="s">
        <x:v>183</x:v>
      </x:c>
      <x:c r="X17" s="1" t="s">
        <x:v>112</x:v>
      </x:c>
      <x:c r="Y17" s="1" t="s">
        <x:v>110</x:v>
      </x:c>
      <x:c r="Z17" s="1" t="s">
        <x:v>113</x:v>
      </x:c>
      <x:c r="AA17" s="1" t="n">
        <x:v>1743666456</x:v>
      </x:c>
      <x:c r="AB17" s="1" t="s">
        <x:v>49</x:v>
      </x:c>
      <x:c r="AC17" s="1" t="s">
        <x:v>43</x:v>
      </x:c>
      <x:c r="AD17" s="1" t="n">
        <x:v>298</x:v>
      </x:c>
      <x:c r="AE17" s="1" t="s"/>
      <x:c r="AF17" s="1" t="n">
        <x:v>10000</x:v>
      </x:c>
    </x:row>
    <x:row r="18" spans="1:32">
      <x:c r="A18" s="1" t="n">
        <x:v>3</x:v>
      </x:c>
      <x:c r="B18" s="1" t="s">
        <x:v>32</x:v>
      </x:c>
      <x:c r="C18" s="1" t="s">
        <x:v>33</x:v>
      </x:c>
      <x:c r="D18" s="1" t="s"/>
      <x:c r="E18" s="1" t="s"/>
      <x:c r="F18" s="1" t="s">
        <x:v>75</x:v>
      </x:c>
      <x:c r="G18" s="1" t="s">
        <x:v>76</x:v>
      </x:c>
      <x:c r="H18"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8" s="1" t="s">
        <x:v>77</x:v>
      </x:c>
      <x:c r="J18" s="1" t="s">
        <x:v>37</x:v>
      </x:c>
      <x:c r="K18" s="1" t="s">
        <x:v>184</x:v>
      </x:c>
      <x:c r="L18" s="1" t="s">
        <x:v>185</x:v>
      </x:c>
      <x:c r="M18" s="1" t="s">
        <x:v>135</x:v>
      </x:c>
      <x:c r="N18" s="1" t="s">
        <x:v>136</x:v>
      </x:c>
      <x:c r="O18" s="1" t="s">
        <x:v>58</x:v>
      </x:c>
      <x:c r="P18" s="1" t="s">
        <x:v>43</x:v>
      </x:c>
      <x:c r="Q18" s="1" t="s">
        <x:v>44</x:v>
      </x:c>
      <x:c r="R18" s="1" t="s"/>
      <x:c r="S18" s="1" t="s">
        <x:v>83</x:v>
      </x:c>
      <x:c r="T18" s="1" t="s">
        <x:v>46</x:v>
      </x:c>
      <x:c r="U18" s="1" t="s">
        <x:v>137</x:v>
      </x:c>
      <x:c r="V18" s="1" t="s">
        <x:v>186</x:v>
      </x:c>
      <x:c r="W18" s="1" t="s">
        <x:v>187</x:v>
      </x:c>
      <x:c r="X18" s="1" t="s">
        <x:v>135</x:v>
      </x:c>
      <x:c r="Y18" s="1" t="s">
        <x:v>136</x:v>
      </x:c>
      <x:c r="Z18" s="1" t="s">
        <x:v>140</x:v>
      </x:c>
      <x:c r="AA18" s="1" t="n">
        <x:v>1743666432</x:v>
      </x:c>
      <x:c r="AB18" s="1" t="s">
        <x:v>49</x:v>
      </x:c>
      <x:c r="AC18" s="1" t="s">
        <x:v>43</x:v>
      </x:c>
      <x:c r="AD18" s="1" t="n">
        <x:v>509</x:v>
      </x:c>
      <x:c r="AE18" s="1" t="s"/>
      <x:c r="AF18" s="1" t="n">
        <x:v>10000</x:v>
      </x:c>
    </x:row>
    <x:row r="19" spans="1:32">
      <x:c r="A19" s="1" t="n">
        <x:v>3</x:v>
      </x:c>
      <x:c r="B19" s="1" t="s">
        <x:v>32</x:v>
      </x:c>
      <x:c r="C19" s="1" t="s">
        <x:v>33</x:v>
      </x:c>
      <x:c r="D19" s="1" t="s"/>
      <x:c r="E19" s="1" t="s"/>
      <x:c r="F19" s="1" t="s">
        <x:v>97</x:v>
      </x:c>
      <x:c r="G19" s="1" t="s">
        <x:v>114</x:v>
      </x:c>
      <x:c r="H19"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19" s="1" t="s">
        <x:v>99</x:v>
      </x:c>
      <x:c r="J19" s="1" t="s">
        <x:v>37</x:v>
      </x:c>
      <x:c r="K19" s="1" t="s">
        <x:v>188</x:v>
      </x:c>
      <x:c r="L19" s="1" t="s">
        <x:v>189</x:v>
      </x:c>
      <x:c r="M19" s="1" t="s">
        <x:v>190</x:v>
      </x:c>
      <x:c r="N19" s="1" t="s">
        <x:v>191</x:v>
      </x:c>
      <x:c r="O19" s="1" t="s">
        <x:v>58</x:v>
      </x:c>
      <x:c r="P19" s="1" t="s">
        <x:v>43</x:v>
      </x:c>
      <x:c r="Q19" s="1" t="s">
        <x:v>44</x:v>
      </x:c>
      <x:c r="R19" s="1" t="s"/>
      <x:c r="S19" s="1" t="s">
        <x:v>119</x:v>
      </x:c>
      <x:c r="T19" s="1" t="s">
        <x:v>46</x:v>
      </x:c>
      <x:c r="U19" s="1" t="s">
        <x:v>192</x:v>
      </x:c>
      <x:c r="V19" s="1" t="s">
        <x:v>190</x:v>
      </x:c>
      <x:c r="W19" s="1" t="s">
        <x:v>191</x:v>
      </x:c>
      <x:c r="X19" s="1" t="s">
        <x:v>190</x:v>
      </x:c>
      <x:c r="Y19" s="1" t="s">
        <x:v>191</x:v>
      </x:c>
      <x:c r="Z19" s="1" t="s">
        <x:v>193</x:v>
      </x:c>
      <x:c r="AA19" s="1" t="n">
        <x:v>1743666429</x:v>
      </x:c>
      <x:c r="AB19" s="1" t="s">
        <x:v>49</x:v>
      </x:c>
      <x:c r="AC19" s="1" t="s">
        <x:v>43</x:v>
      </x:c>
      <x:c r="AD19" s="1" t="n">
        <x:v>298</x:v>
      </x:c>
      <x:c r="AE19" s="1" t="s"/>
      <x:c r="AF19" s="1" t="n">
        <x:v>10000</x:v>
      </x:c>
    </x:row>
    <x:row r="20" spans="1:32">
      <x:c r="A20" s="1" t="n">
        <x:v>3</x:v>
      </x:c>
      <x:c r="B20" s="1" t="s">
        <x:v>32</x:v>
      </x:c>
      <x:c r="C20" s="1" t="s">
        <x:v>33</x:v>
      </x:c>
      <x:c r="D20" s="1" t="s"/>
      <x:c r="E20" s="1" t="s"/>
      <x:c r="F20" s="1" t="s">
        <x:v>97</x:v>
      </x:c>
      <x:c r="G20" s="1" t="s">
        <x:v>194</x:v>
      </x:c>
      <x:c r="H20"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0" s="1" t="s">
        <x:v>99</x:v>
      </x:c>
      <x:c r="J20" s="1" t="s">
        <x:v>37</x:v>
      </x:c>
      <x:c r="K20" s="1" t="s">
        <x:v>195</x:v>
      </x:c>
      <x:c r="L20" s="1" t="s">
        <x:v>196</x:v>
      </x:c>
      <x:c r="M20" s="1" t="s">
        <x:v>197</x:v>
      </x:c>
      <x:c r="N20" s="1" t="s">
        <x:v>198</x:v>
      </x:c>
      <x:c r="O20" s="1" t="s">
        <x:v>58</x:v>
      </x:c>
      <x:c r="P20" s="1" t="s">
        <x:v>43</x:v>
      </x:c>
      <x:c r="Q20" s="1" t="s">
        <x:v>44</x:v>
      </x:c>
      <x:c r="R20" s="1" t="s"/>
      <x:c r="S20" s="1" t="s">
        <x:v>104</x:v>
      </x:c>
      <x:c r="T20" s="1" t="s">
        <x:v>46</x:v>
      </x:c>
      <x:c r="U20" s="1" t="s">
        <x:v>199</x:v>
      </x:c>
      <x:c r="V20" s="1" t="s">
        <x:v>200</x:v>
      </x:c>
      <x:c r="W20" s="1" t="s">
        <x:v>201</x:v>
      </x:c>
      <x:c r="X20" s="1" t="s">
        <x:v>197</x:v>
      </x:c>
      <x:c r="Y20" s="1" t="s">
        <x:v>198</x:v>
      </x:c>
      <x:c r="Z20" s="1" t="s">
        <x:v>202</x:v>
      </x:c>
      <x:c r="AA20" s="1" t="n">
        <x:v>1743666203</x:v>
      </x:c>
      <x:c r="AB20" s="1" t="s">
        <x:v>49</x:v>
      </x:c>
      <x:c r="AC20" s="1" t="s">
        <x:v>43</x:v>
      </x:c>
      <x:c r="AD20" s="1" t="n">
        <x:v>300</x:v>
      </x:c>
      <x:c r="AE20" s="1" t="s"/>
      <x:c r="AF20" s="1" t="n">
        <x:v>10000</x:v>
      </x:c>
    </x:row>
    <x:row r="21" spans="1:32">
      <x:c r="A21" s="1" t="n">
        <x:v>3</x:v>
      </x:c>
      <x:c r="B21" s="1" t="s">
        <x:v>32</x:v>
      </x:c>
      <x:c r="C21" s="1" t="s">
        <x:v>33</x:v>
      </x:c>
      <x:c r="D21" s="1" t="s"/>
      <x:c r="E21" s="1" t="s"/>
      <x:c r="F21" s="1" t="s">
        <x:v>97</x:v>
      </x:c>
      <x:c r="G21" s="1" t="s">
        <x:v>114</x:v>
      </x:c>
      <x:c r="H21"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1" s="1" t="s">
        <x:v>99</x:v>
      </x:c>
      <x:c r="J21" s="1" t="s">
        <x:v>37</x:v>
      </x:c>
      <x:c r="K21" s="1" t="s">
        <x:v>203</x:v>
      </x:c>
      <x:c r="L21" s="1" t="s">
        <x:v>204</x:v>
      </x:c>
      <x:c r="M21" s="1" t="s">
        <x:v>205</x:v>
      </x:c>
      <x:c r="N21" s="1" t="s">
        <x:v>206</x:v>
      </x:c>
      <x:c r="O21" s="1" t="s">
        <x:v>58</x:v>
      </x:c>
      <x:c r="P21" s="1" t="s">
        <x:v>43</x:v>
      </x:c>
      <x:c r="Q21" s="1" t="s">
        <x:v>44</x:v>
      </x:c>
      <x:c r="R21" s="1" t="s"/>
      <x:c r="S21" s="1" t="s">
        <x:v>119</x:v>
      </x:c>
      <x:c r="T21" s="1" t="s">
        <x:v>46</x:v>
      </x:c>
      <x:c r="U21" s="1" t="s">
        <x:v>207</x:v>
      </x:c>
      <x:c r="V21" s="1" t="s">
        <x:v>205</x:v>
      </x:c>
      <x:c r="W21" s="1" t="s">
        <x:v>206</x:v>
      </x:c>
      <x:c r="X21" s="1" t="s">
        <x:v>205</x:v>
      </x:c>
      <x:c r="Y21" s="1" t="s">
        <x:v>206</x:v>
      </x:c>
      <x:c r="Z21" s="1" t="s">
        <x:v>208</x:v>
      </x:c>
      <x:c r="AA21" s="1" t="n">
        <x:v>1743666117</x:v>
      </x:c>
      <x:c r="AB21" s="1" t="s">
        <x:v>49</x:v>
      </x:c>
      <x:c r="AC21" s="1" t="s">
        <x:v>43</x:v>
      </x:c>
      <x:c r="AD21" s="1" t="n">
        <x:v>298</x:v>
      </x:c>
      <x:c r="AE21" s="1" t="s"/>
      <x:c r="AF21" s="1" t="n">
        <x:v>10000</x:v>
      </x:c>
    </x:row>
    <x:row r="22" spans="1:32">
      <x:c r="A22" s="1" t="n">
        <x:v>3</x:v>
      </x:c>
      <x:c r="B22" s="1" t="s">
        <x:v>32</x:v>
      </x:c>
      <x:c r="C22" s="1" t="s">
        <x:v>33</x:v>
      </x:c>
      <x:c r="D22" s="1" t="s"/>
      <x:c r="E22" s="1" t="s"/>
      <x:c r="F22" s="1" t="s">
        <x:v>97</x:v>
      </x:c>
      <x:c r="G22" s="1" t="s">
        <x:v>209</x:v>
      </x:c>
      <x:c r="H22"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2" s="1" t="s">
        <x:v>210</x:v>
      </x:c>
      <x:c r="J22" s="1" t="s">
        <x:v>37</x:v>
      </x:c>
      <x:c r="K22" s="1" t="s">
        <x:v>211</x:v>
      </x:c>
      <x:c r="L22" s="1" t="s">
        <x:v>212</x:v>
      </x:c>
      <x:c r="M22" s="1" t="s">
        <x:v>213</x:v>
      </x:c>
      <x:c r="N22" s="1" t="s">
        <x:v>214</x:v>
      </x:c>
      <x:c r="O22" s="1" t="s">
        <x:v>58</x:v>
      </x:c>
      <x:c r="P22" s="1" t="s">
        <x:v>43</x:v>
      </x:c>
      <x:c r="Q22" s="1" t="s">
        <x:v>44</x:v>
      </x:c>
      <x:c r="R22" s="1" t="s"/>
      <x:c r="S22" s="1" t="s">
        <x:v>104</x:v>
      </x:c>
      <x:c r="T22" s="1" t="s">
        <x:v>46</x:v>
      </x:c>
      <x:c r="U22" s="1" t="s">
        <x:v>215</x:v>
      </x:c>
      <x:c r="V22" s="1" t="s">
        <x:v>213</x:v>
      </x:c>
      <x:c r="W22" s="1" t="s">
        <x:v>214</x:v>
      </x:c>
      <x:c r="X22" s="1" t="s">
        <x:v>213</x:v>
      </x:c>
      <x:c r="Y22" s="1" t="s">
        <x:v>214</x:v>
      </x:c>
      <x:c r="Z22" s="1" t="s">
        <x:v>216</x:v>
      </x:c>
      <x:c r="AA22" s="1" t="n">
        <x:v>1743666057</x:v>
      </x:c>
      <x:c r="AB22" s="1" t="s">
        <x:v>49</x:v>
      </x:c>
      <x:c r="AC22" s="1" t="s">
        <x:v>43</x:v>
      </x:c>
      <x:c r="AD22" s="1" t="n">
        <x:v>298</x:v>
      </x:c>
      <x:c r="AE22" s="1" t="s"/>
      <x:c r="AF22" s="1" t="n">
        <x:v>10000</x:v>
      </x:c>
    </x:row>
    <x:row r="23" spans="1:32">
      <x:c r="A23" s="1" t="n">
        <x:v>3</x:v>
      </x:c>
      <x:c r="B23" s="1" t="s">
        <x:v>32</x:v>
      </x:c>
      <x:c r="C23" s="1" t="s">
        <x:v>33</x:v>
      </x:c>
      <x:c r="D23" s="1" t="s"/>
      <x:c r="E23" s="1" t="s"/>
      <x:c r="F23" s="1" t="s">
        <x:v>217</x:v>
      </x:c>
      <x:c r="G23" s="1" t="s">
        <x:v>218</x:v>
      </x:c>
      <x:c r="H23"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3" s="1" t="s">
        <x:v>219</x:v>
      </x:c>
      <x:c r="J23" s="1" t="s">
        <x:v>37</x:v>
      </x:c>
      <x:c r="K23" s="1" t="s">
        <x:v>220</x:v>
      </x:c>
      <x:c r="L23" s="1" t="s">
        <x:v>221</x:v>
      </x:c>
      <x:c r="M23" s="1" t="s">
        <x:v>126</x:v>
      </x:c>
      <x:c r="N23" s="1" t="s">
        <x:v>127</x:v>
      </x:c>
      <x:c r="O23" s="1" t="s">
        <x:v>58</x:v>
      </x:c>
      <x:c r="P23" s="1" t="s">
        <x:v>43</x:v>
      </x:c>
      <x:c r="Q23" s="1" t="s">
        <x:v>44</x:v>
      </x:c>
      <x:c r="R23" s="1" t="s"/>
      <x:c r="S23" s="1" t="s">
        <x:v>222</x:v>
      </x:c>
      <x:c r="T23" s="1" t="s">
        <x:v>46</x:v>
      </x:c>
      <x:c r="U23" s="1" t="s">
        <x:v>129</x:v>
      </x:c>
      <x:c r="V23" s="1" t="s">
        <x:v>223</x:v>
      </x:c>
      <x:c r="W23" s="1" t="s">
        <x:v>224</x:v>
      </x:c>
      <x:c r="X23" s="1" t="s">
        <x:v>126</x:v>
      </x:c>
      <x:c r="Y23" s="1" t="s">
        <x:v>127</x:v>
      </x:c>
      <x:c r="Z23" s="1" t="s">
        <x:v>132</x:v>
      </x:c>
      <x:c r="AA23" s="1" t="n">
        <x:v>1743665982</x:v>
      </x:c>
      <x:c r="AB23" s="1" t="s">
        <x:v>49</x:v>
      </x:c>
      <x:c r="AC23" s="1" t="s">
        <x:v>43</x:v>
      </x:c>
      <x:c r="AD23" s="1" t="n">
        <x:v>163</x:v>
      </x:c>
      <x:c r="AE23" s="1" t="s"/>
      <x:c r="AF23" s="1" t="n">
        <x:v>10000</x:v>
      </x:c>
    </x:row>
    <x:row r="24" spans="1:32">
      <x:c r="A24" s="1" t="n">
        <x:v>3</x:v>
      </x:c>
      <x:c r="B24" s="1" t="s">
        <x:v>32</x:v>
      </x:c>
      <x:c r="C24" s="1" t="s">
        <x:v>33</x:v>
      </x:c>
      <x:c r="D24" s="1" t="s"/>
      <x:c r="E24" s="1" t="s"/>
      <x:c r="F24" s="1" t="s">
        <x:v>97</x:v>
      </x:c>
      <x:c r="G24" s="1" t="s">
        <x:v>98</x:v>
      </x:c>
      <x:c r="H24"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4" s="1" t="s">
        <x:v>99</x:v>
      </x:c>
      <x:c r="J24" s="1" t="s">
        <x:v>37</x:v>
      </x:c>
      <x:c r="K24" s="1" t="s">
        <x:v>225</x:v>
      </x:c>
      <x:c r="L24" s="1" t="s">
        <x:v>226</x:v>
      </x:c>
      <x:c r="M24" s="1" t="s">
        <x:v>227</x:v>
      </x:c>
      <x:c r="N24" s="1" t="s">
        <x:v>228</x:v>
      </x:c>
      <x:c r="O24" s="1" t="s">
        <x:v>58</x:v>
      </x:c>
      <x:c r="P24" s="1" t="s">
        <x:v>43</x:v>
      </x:c>
      <x:c r="Q24" s="1" t="s">
        <x:v>44</x:v>
      </x:c>
      <x:c r="R24" s="1" t="s"/>
      <x:c r="S24" s="1" t="s">
        <x:v>104</x:v>
      </x:c>
      <x:c r="T24" s="1" t="s">
        <x:v>46</x:v>
      </x:c>
      <x:c r="U24" s="1" t="s">
        <x:v>229</x:v>
      </x:c>
      <x:c r="V24" s="1" t="s">
        <x:v>230</x:v>
      </x:c>
      <x:c r="W24" s="1" t="s">
        <x:v>231</x:v>
      </x:c>
      <x:c r="X24" s="1" t="s">
        <x:v>227</x:v>
      </x:c>
      <x:c r="Y24" s="1" t="s">
        <x:v>228</x:v>
      </x:c>
      <x:c r="Z24" s="1" t="s">
        <x:v>232</x:v>
      </x:c>
      <x:c r="AA24" s="1" t="n">
        <x:v>1743665939</x:v>
      </x:c>
      <x:c r="AB24" s="1" t="s">
        <x:v>49</x:v>
      </x:c>
      <x:c r="AC24" s="1" t="s">
        <x:v>43</x:v>
      </x:c>
      <x:c r="AD24" s="1" t="n">
        <x:v>298</x:v>
      </x:c>
      <x:c r="AE24" s="1" t="s"/>
      <x:c r="AF24" s="1" t="n">
        <x:v>10000</x:v>
      </x:c>
    </x:row>
    <x:row r="25" spans="1:32">
      <x:c r="A25" s="1" t="n">
        <x:v>3</x:v>
      </x:c>
      <x:c r="B25" s="1" t="s">
        <x:v>32</x:v>
      </x:c>
      <x:c r="C25" s="1" t="s">
        <x:v>33</x:v>
      </x:c>
      <x:c r="D25" s="1" t="s"/>
      <x:c r="E25" s="1" t="s"/>
      <x:c r="F25" s="1" t="s">
        <x:v>75</x:v>
      </x:c>
      <x:c r="G25" s="1" t="s">
        <x:v>76</x:v>
      </x:c>
      <x:c r="H25" s="2">
        <x:f>HYPERLINK("https://www.chhattisgarhtoday.in/news/adani-invitational-golf-championship-2025-yuvraj-sandhu-arjun-prasad-rise-to-top-in-round-two20250403122756/", "https://www.chhattisgarhtoday.in/news/adani-invitational-golf-championship-2025-yuvraj-sandhu-arjun-prasad-rise-to-top-in-round-two20250403122756/")</x:f>
      </x:c>
      <x:c r="I25" s="1" t="s">
        <x:v>77</x:v>
      </x:c>
      <x:c r="J25" s="1" t="s">
        <x:v>37</x:v>
      </x:c>
      <x:c r="K25" s="1" t="s">
        <x:v>225</x:v>
      </x:c>
      <x:c r="L25" s="1" t="s">
        <x:v>226</x:v>
      </x:c>
      <x:c r="M25" s="1" t="s">
        <x:v>227</x:v>
      </x:c>
      <x:c r="N25" s="1" t="s">
        <x:v>228</x:v>
      </x:c>
      <x:c r="O25" s="1" t="s">
        <x:v>58</x:v>
      </x:c>
      <x:c r="P25" s="1" t="s">
        <x:v>43</x:v>
      </x:c>
      <x:c r="Q25" s="1" t="s">
        <x:v>44</x:v>
      </x:c>
      <x:c r="R25" s="1" t="s"/>
      <x:c r="S25" s="1" t="s">
        <x:v>83</x:v>
      </x:c>
      <x:c r="T25" s="1" t="s">
        <x:v>46</x:v>
      </x:c>
      <x:c r="U25" s="1" t="s">
        <x:v>229</x:v>
      </x:c>
      <x:c r="V25" s="1" t="s">
        <x:v>233</x:v>
      </x:c>
      <x:c r="W25" s="1" t="s">
        <x:v>234</x:v>
      </x:c>
      <x:c r="X25" s="1" t="s">
        <x:v>227</x:v>
      </x:c>
      <x:c r="Y25" s="1" t="s">
        <x:v>228</x:v>
      </x:c>
      <x:c r="Z25" s="1" t="s">
        <x:v>232</x:v>
      </x:c>
      <x:c r="AA25" s="1" t="n">
        <x:v>1743665939</x:v>
      </x:c>
      <x:c r="AB25" s="1" t="s">
        <x:v>49</x:v>
      </x:c>
      <x:c r="AC25" s="1" t="s">
        <x:v>43</x:v>
      </x:c>
      <x:c r="AD25" s="1" t="n">
        <x:v>509</x:v>
      </x:c>
      <x:c r="AE25" s="1" t="s"/>
      <x:c r="AF25" s="1" t="n">
        <x:v>10000</x:v>
      </x:c>
    </x:row>
    <x:row r="26" spans="1:32">
      <x:c r="A26" s="1" t="n">
        <x:v>3</x:v>
      </x:c>
      <x:c r="B26" s="1" t="s">
        <x:v>32</x:v>
      </x:c>
      <x:c r="C26" s="1" t="s">
        <x:v>33</x:v>
      </x:c>
      <x:c r="D26" s="1" t="s"/>
      <x:c r="E26" s="1" t="s"/>
      <x:c r="F26" s="1" t="s">
        <x:v>75</x:v>
      </x:c>
      <x:c r="G26" s="1" t="s">
        <x:v>235</x:v>
      </x:c>
      <x:c r="H26" s="2">
        <x:f>HYPERLINK("https://www.takeonedigitalnetwork.com/adani-invitational-golf-championship-2025-yuvraj-sandhu-arjun-prasad-rise-to-top-in-round-two/", "https://www.takeonedigitalnetwork.com/adani-invitational-golf-championship-2025-yuvraj-sandhu-arjun-prasad-rise-to-top-in-round-two/")</x:f>
      </x:c>
      <x:c r="I26" s="1" t="s">
        <x:v>236</x:v>
      </x:c>
      <x:c r="J26" s="1" t="s">
        <x:v>37</x:v>
      </x:c>
      <x:c r="K26" s="1" t="s">
        <x:v>237</x:v>
      </x:c>
      <x:c r="L26" s="1" t="s">
        <x:v>238</x:v>
      </x:c>
      <x:c r="M26" s="1" t="s">
        <x:v>239</x:v>
      </x:c>
      <x:c r="N26" s="1" t="s">
        <x:v>240</x:v>
      </x:c>
      <x:c r="O26" s="1" t="s">
        <x:v>58</x:v>
      </x:c>
      <x:c r="P26" s="1" t="s">
        <x:v>43</x:v>
      </x:c>
      <x:c r="Q26" s="1" t="s">
        <x:v>44</x:v>
      </x:c>
      <x:c r="R26" s="1" t="s"/>
      <x:c r="S26" s="1" t="s">
        <x:v>241</x:v>
      </x:c>
      <x:c r="T26" s="1" t="s">
        <x:v>46</x:v>
      </x:c>
      <x:c r="U26" s="1" t="s">
        <x:v>242</x:v>
      </x:c>
      <x:c r="V26" s="1" t="s">
        <x:v>243</x:v>
      </x:c>
      <x:c r="W26" s="1" t="s">
        <x:v>244</x:v>
      </x:c>
      <x:c r="X26" s="1" t="s">
        <x:v>239</x:v>
      </x:c>
      <x:c r="Y26" s="1" t="s">
        <x:v>240</x:v>
      </x:c>
      <x:c r="Z26" s="1" t="s">
        <x:v>245</x:v>
      </x:c>
      <x:c r="AA26" s="1" t="n">
        <x:v>1743665822</x:v>
      </x:c>
      <x:c r="AB26" s="1" t="s">
        <x:v>49</x:v>
      </x:c>
      <x:c r="AC26" s="1" t="s">
        <x:v>43</x:v>
      </x:c>
      <x:c r="AD26" s="1" t="n">
        <x:v>511</x:v>
      </x:c>
      <x:c r="AE26" s="1" t="s"/>
      <x:c r="AF26" s="1" t="n">
        <x:v>10000</x:v>
      </x:c>
    </x:row>
    <x:row r="27" spans="1:32">
      <x:c r="A27" s="1" t="n">
        <x:v>3</x:v>
      </x:c>
      <x:c r="B27" s="1" t="s">
        <x:v>32</x:v>
      </x:c>
      <x:c r="C27" s="1" t="s">
        <x:v>33</x:v>
      </x:c>
      <x:c r="D27" s="1" t="s"/>
      <x:c r="E27" s="1" t="s"/>
      <x:c r="F27" s="1" t="s">
        <x:v>75</x:v>
      </x:c>
      <x:c r="G27" s="1" t="s">
        <x:v>76</x:v>
      </x:c>
      <x:c r="H27" s="2">
        <x:f>HYPERLINK("https://www.vanakkamtamilnadu.com/news/adani-invitational-golf-championship-2025-yuvraj-sandhu-arjun-prasad-rise-to-top-in-round-two20250403122756/", "https://www.vanakkamtamilnadu.com/news/adani-invitational-golf-championship-2025-yuvraj-sandhu-arjun-prasad-rise-to-top-in-round-two20250403122756/")</x:f>
      </x:c>
      <x:c r="I27" s="1" t="s">
        <x:v>77</x:v>
      </x:c>
      <x:c r="J27" s="1" t="s">
        <x:v>37</x:v>
      </x:c>
      <x:c r="K27" s="1" t="s">
        <x:v>246</x:v>
      </x:c>
      <x:c r="L27" s="1" t="s">
        <x:v>247</x:v>
      </x:c>
      <x:c r="M27" s="1" t="s">
        <x:v>248</x:v>
      </x:c>
      <x:c r="N27" s="1" t="s">
        <x:v>249</x:v>
      </x:c>
      <x:c r="O27" s="1" t="s">
        <x:v>58</x:v>
      </x:c>
      <x:c r="P27" s="1" t="s">
        <x:v>43</x:v>
      </x:c>
      <x:c r="Q27" s="1" t="s">
        <x:v>44</x:v>
      </x:c>
      <x:c r="R27" s="1" t="s"/>
      <x:c r="S27" s="1" t="s">
        <x:v>83</x:v>
      </x:c>
      <x:c r="T27" s="1" t="s">
        <x:v>46</x:v>
      </x:c>
      <x:c r="U27" s="1" t="s">
        <x:v>250</x:v>
      </x:c>
      <x:c r="V27" s="1" t="s">
        <x:v>248</x:v>
      </x:c>
      <x:c r="W27" s="1" t="s">
        <x:v>249</x:v>
      </x:c>
      <x:c r="X27" s="1" t="s">
        <x:v>248</x:v>
      </x:c>
      <x:c r="Y27" s="1" t="s">
        <x:v>249</x:v>
      </x:c>
      <x:c r="Z27" s="1" t="s">
        <x:v>251</x:v>
      </x:c>
      <x:c r="AA27" s="1" t="n">
        <x:v>1743665772</x:v>
      </x:c>
      <x:c r="AB27" s="1" t="s">
        <x:v>49</x:v>
      </x:c>
      <x:c r="AC27" s="1" t="s">
        <x:v>43</x:v>
      </x:c>
      <x:c r="AD27" s="1" t="n">
        <x:v>509</x:v>
      </x:c>
      <x:c r="AE27" s="1" t="s"/>
      <x:c r="AF27" s="1" t="n">
        <x:v>10000</x:v>
      </x:c>
    </x:row>
    <x:row r="28" spans="1:32">
      <x:c r="A28" s="1" t="n">
        <x:v>3</x:v>
      </x:c>
      <x:c r="B28" s="1" t="s">
        <x:v>32</x:v>
      </x:c>
      <x:c r="C28" s="1" t="s">
        <x:v>33</x:v>
      </x:c>
      <x:c r="D28" s="1" t="s"/>
      <x:c r="E28" s="1" t="s"/>
      <x:c r="F28" s="1" t="s">
        <x:v>97</x:v>
      </x:c>
      <x:c r="G28" s="1" t="s">
        <x:v>98</x:v>
      </x:c>
      <x:c r="H28"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8" s="1" t="s">
        <x:v>99</x:v>
      </x:c>
      <x:c r="J28" s="1" t="s">
        <x:v>37</x:v>
      </x:c>
      <x:c r="K28" s="1" t="s">
        <x:v>246</x:v>
      </x:c>
      <x:c r="L28" s="1" t="s">
        <x:v>247</x:v>
      </x:c>
      <x:c r="M28" s="1" t="s">
        <x:v>248</x:v>
      </x:c>
      <x:c r="N28" s="1" t="s">
        <x:v>249</x:v>
      </x:c>
      <x:c r="O28" s="1" t="s">
        <x:v>58</x:v>
      </x:c>
      <x:c r="P28" s="1" t="s">
        <x:v>43</x:v>
      </x:c>
      <x:c r="Q28" s="1" t="s">
        <x:v>44</x:v>
      </x:c>
      <x:c r="R28" s="1" t="s"/>
      <x:c r="S28" s="1" t="s">
        <x:v>104</x:v>
      </x:c>
      <x:c r="T28" s="1" t="s">
        <x:v>46</x:v>
      </x:c>
      <x:c r="U28" s="1" t="s">
        <x:v>250</x:v>
      </x:c>
      <x:c r="V28" s="1" t="s">
        <x:v>248</x:v>
      </x:c>
      <x:c r="W28" s="1" t="s">
        <x:v>249</x:v>
      </x:c>
      <x:c r="X28" s="1" t="s">
        <x:v>248</x:v>
      </x:c>
      <x:c r="Y28" s="1" t="s">
        <x:v>249</x:v>
      </x:c>
      <x:c r="Z28" s="1" t="s">
        <x:v>251</x:v>
      </x:c>
      <x:c r="AA28" s="1" t="n">
        <x:v>1743665772</x:v>
      </x:c>
      <x:c r="AB28" s="1" t="s">
        <x:v>49</x:v>
      </x:c>
      <x:c r="AC28" s="1" t="s">
        <x:v>43</x:v>
      </x:c>
      <x:c r="AD28" s="1" t="n">
        <x:v>298</x:v>
      </x:c>
      <x:c r="AE28" s="1" t="s"/>
      <x:c r="AF28" s="1" t="n">
        <x:v>10000</x:v>
      </x:c>
    </x:row>
    <x:row r="29" spans="1:32">
      <x:c r="A29" s="1" t="n">
        <x:v>3</x:v>
      </x:c>
      <x:c r="B29" s="1" t="s">
        <x:v>32</x:v>
      </x:c>
      <x:c r="C29" s="1" t="s">
        <x:v>33</x:v>
      </x:c>
      <x:c r="D29" s="1" t="s"/>
      <x:c r="E29" s="1" t="s"/>
      <x:c r="F29" s="1" t="s">
        <x:v>97</x:v>
      </x:c>
      <x:c r="G29" s="1" t="s">
        <x:v>98</x:v>
      </x:c>
      <x:c r="H29"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29" s="1" t="s">
        <x:v>99</x:v>
      </x:c>
      <x:c r="J29" s="1" t="s">
        <x:v>37</x:v>
      </x:c>
      <x:c r="K29" s="1" t="s">
        <x:v>252</x:v>
      </x:c>
      <x:c r="L29" s="1" t="s">
        <x:v>253</x:v>
      </x:c>
      <x:c r="M29" s="1" t="s">
        <x:v>254</x:v>
      </x:c>
      <x:c r="N29" s="1" t="s">
        <x:v>255</x:v>
      </x:c>
      <x:c r="O29" s="1" t="s">
        <x:v>58</x:v>
      </x:c>
      <x:c r="P29" s="1" t="s">
        <x:v>43</x:v>
      </x:c>
      <x:c r="Q29" s="1" t="s">
        <x:v>44</x:v>
      </x:c>
      <x:c r="R29" s="1" t="s"/>
      <x:c r="S29" s="1" t="s">
        <x:v>104</x:v>
      </x:c>
      <x:c r="T29" s="1" t="s">
        <x:v>46</x:v>
      </x:c>
      <x:c r="U29" s="1" t="s">
        <x:v>256</x:v>
      </x:c>
      <x:c r="V29" s="1" t="s">
        <x:v>254</x:v>
      </x:c>
      <x:c r="W29" s="1" t="s">
        <x:v>255</x:v>
      </x:c>
      <x:c r="X29" s="1" t="s">
        <x:v>254</x:v>
      </x:c>
      <x:c r="Y29" s="1" t="s">
        <x:v>255</x:v>
      </x:c>
      <x:c r="Z29" s="1" t="s">
        <x:v>257</x:v>
      </x:c>
      <x:c r="AA29" s="1" t="n">
        <x:v>1743665767</x:v>
      </x:c>
      <x:c r="AB29" s="1" t="s">
        <x:v>49</x:v>
      </x:c>
      <x:c r="AC29" s="1" t="s">
        <x:v>43</x:v>
      </x:c>
      <x:c r="AD29" s="1" t="n">
        <x:v>298</x:v>
      </x:c>
      <x:c r="AE29" s="1" t="s"/>
      <x:c r="AF29" s="1" t="n">
        <x:v>10000</x:v>
      </x:c>
    </x:row>
    <x:row r="30" spans="1:32">
      <x:c r="A30" s="1" t="n">
        <x:v>3</x:v>
      </x:c>
      <x:c r="B30" s="1" t="s">
        <x:v>32</x:v>
      </x:c>
      <x:c r="C30" s="1" t="s">
        <x:v>33</x:v>
      </x:c>
      <x:c r="D30" s="1" t="s"/>
      <x:c r="E30" s="1" t="s"/>
      <x:c r="F30" s="1" t="s">
        <x:v>75</x:v>
      </x:c>
      <x:c r="G30" s="1" t="s">
        <x:v>76</x:v>
      </x:c>
      <x:c r="H30" s="2">
        <x:f>HYPERLINK("https://www.himachalpatrika.com/news/adani-invitational-golf-championship-2025-yuvraj-sandhu-arjun-prasad-rise-to-top-in-round-two20250403122756/", "https://www.himachalpatrika.com/news/adani-invitational-golf-championship-2025-yuvraj-sandhu-arjun-prasad-rise-to-top-in-round-two20250403122756/")</x:f>
      </x:c>
      <x:c r="I30" s="1" t="s">
        <x:v>77</x:v>
      </x:c>
      <x:c r="J30" s="1" t="s">
        <x:v>37</x:v>
      </x:c>
      <x:c r="K30" s="1" t="s">
        <x:v>252</x:v>
      </x:c>
      <x:c r="L30" s="1" t="s">
        <x:v>253</x:v>
      </x:c>
      <x:c r="M30" s="1" t="s">
        <x:v>254</x:v>
      </x:c>
      <x:c r="N30" s="1" t="s">
        <x:v>255</x:v>
      </x:c>
      <x:c r="O30" s="1" t="s">
        <x:v>58</x:v>
      </x:c>
      <x:c r="P30" s="1" t="s">
        <x:v>43</x:v>
      </x:c>
      <x:c r="Q30" s="1" t="s">
        <x:v>44</x:v>
      </x:c>
      <x:c r="R30" s="1" t="s"/>
      <x:c r="S30" s="1" t="s">
        <x:v>83</x:v>
      </x:c>
      <x:c r="T30" s="1" t="s">
        <x:v>46</x:v>
      </x:c>
      <x:c r="U30" s="1" t="s">
        <x:v>256</x:v>
      </x:c>
      <x:c r="V30" s="1" t="s">
        <x:v>254</x:v>
      </x:c>
      <x:c r="W30" s="1" t="s">
        <x:v>255</x:v>
      </x:c>
      <x:c r="X30" s="1" t="s">
        <x:v>254</x:v>
      </x:c>
      <x:c r="Y30" s="1" t="s">
        <x:v>255</x:v>
      </x:c>
      <x:c r="Z30" s="1" t="s">
        <x:v>257</x:v>
      </x:c>
      <x:c r="AA30" s="1" t="n">
        <x:v>1743665767</x:v>
      </x:c>
      <x:c r="AB30" s="1" t="s">
        <x:v>49</x:v>
      </x:c>
      <x:c r="AC30" s="1" t="s">
        <x:v>43</x:v>
      </x:c>
      <x:c r="AD30" s="1" t="n">
        <x:v>509</x:v>
      </x:c>
      <x:c r="AE30" s="1" t="s"/>
      <x:c r="AF30" s="1" t="n">
        <x:v>10000</x:v>
      </x:c>
    </x:row>
    <x:row r="31" spans="1:32">
      <x:c r="A31" s="1" t="n">
        <x:v>3</x:v>
      </x:c>
      <x:c r="B31" s="1" t="s">
        <x:v>32</x:v>
      </x:c>
      <x:c r="C31" s="1" t="s">
        <x:v>33</x:v>
      </x:c>
      <x:c r="D31" s="1" t="s"/>
      <x:c r="E31" s="1" t="s"/>
      <x:c r="F31" s="1" t="s">
        <x:v>75</x:v>
      </x:c>
      <x:c r="G31" s="1" t="s">
        <x:v>258</x:v>
      </x:c>
      <x:c r="H31" s="2">
        <x:f>HYPERLINK("https://www.gujaratsamachar.news/news/adani-invitational-golf-championship-2025-yuvraj-sandhu-arjun-prasad-rise-to-top-in-round-two20250403122756/", "https://www.gujaratsamachar.news/news/adani-invitational-golf-championship-2025-yuvraj-sandhu-arjun-prasad-rise-to-top-in-round-two20250403122756/")</x:f>
      </x:c>
      <x:c r="I31" s="1" t="s">
        <x:v>259</x:v>
      </x:c>
      <x:c r="J31" s="1" t="s">
        <x:v>37</x:v>
      </x:c>
      <x:c r="K31" s="1" t="s">
        <x:v>260</x:v>
      </x:c>
      <x:c r="L31" s="1" t="s">
        <x:v>261</x:v>
      </x:c>
      <x:c r="M31" s="1" t="s">
        <x:v>213</x:v>
      </x:c>
      <x:c r="N31" s="1" t="s">
        <x:v>214</x:v>
      </x:c>
      <x:c r="O31" s="1" t="s">
        <x:v>58</x:v>
      </x:c>
      <x:c r="P31" s="1" t="s">
        <x:v>43</x:v>
      </x:c>
      <x:c r="Q31" s="1" t="s">
        <x:v>44</x:v>
      </x:c>
      <x:c r="R31" s="1" t="s"/>
      <x:c r="S31" s="1" t="s">
        <x:v>83</x:v>
      </x:c>
      <x:c r="T31" s="1" t="s">
        <x:v>46</x:v>
      </x:c>
      <x:c r="U31" s="1" t="s">
        <x:v>215</x:v>
      </x:c>
      <x:c r="V31" s="1" t="s">
        <x:v>262</x:v>
      </x:c>
      <x:c r="W31" s="1" t="s">
        <x:v>263</x:v>
      </x:c>
      <x:c r="X31" s="1" t="s">
        <x:v>213</x:v>
      </x:c>
      <x:c r="Y31" s="1" t="s">
        <x:v>214</x:v>
      </x:c>
      <x:c r="Z31" s="1" t="s">
        <x:v>216</x:v>
      </x:c>
      <x:c r="AA31" s="1" t="n">
        <x:v>1743665543</x:v>
      </x:c>
      <x:c r="AB31" s="1" t="s">
        <x:v>49</x:v>
      </x:c>
      <x:c r="AC31" s="1" t="s">
        <x:v>43</x:v>
      </x:c>
      <x:c r="AD31" s="1" t="n">
        <x:v>457</x:v>
      </x:c>
      <x:c r="AE31" s="1" t="s"/>
      <x:c r="AF31" s="1" t="n">
        <x:v>10000</x:v>
      </x:c>
    </x:row>
    <x:row r="32" spans="1:32">
      <x:c r="A32" s="1" t="n">
        <x:v>3</x:v>
      </x:c>
      <x:c r="B32" s="1" t="s">
        <x:v>32</x:v>
      </x:c>
      <x:c r="C32" s="1" t="s">
        <x:v>33</x:v>
      </x:c>
      <x:c r="D32" s="1" t="s"/>
      <x:c r="E32" s="1" t="s"/>
      <x:c r="F32" s="1" t="s">
        <x:v>97</x:v>
      </x:c>
      <x:c r="G32" s="1" t="s">
        <x:v>98</x:v>
      </x:c>
      <x:c r="H32"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2" s="1" t="s">
        <x:v>99</x:v>
      </x:c>
      <x:c r="J32" s="1" t="s">
        <x:v>37</x:v>
      </x:c>
      <x:c r="K32" s="1" t="s">
        <x:v>264</x:v>
      </x:c>
      <x:c r="L32" s="1" t="s">
        <x:v>265</x:v>
      </x:c>
      <x:c r="M32" s="1" t="s">
        <x:v>266</x:v>
      </x:c>
      <x:c r="N32" s="1" t="s">
        <x:v>267</x:v>
      </x:c>
      <x:c r="O32" s="1" t="s">
        <x:v>58</x:v>
      </x:c>
      <x:c r="P32" s="1" t="s">
        <x:v>43</x:v>
      </x:c>
      <x:c r="Q32" s="1" t="s">
        <x:v>44</x:v>
      </x:c>
      <x:c r="R32" s="1" t="s"/>
      <x:c r="S32" s="1" t="s">
        <x:v>104</x:v>
      </x:c>
      <x:c r="T32" s="1" t="s">
        <x:v>46</x:v>
      </x:c>
      <x:c r="U32" s="1" t="s">
        <x:v>268</x:v>
      </x:c>
      <x:c r="V32" s="1" t="s">
        <x:v>266</x:v>
      </x:c>
      <x:c r="W32" s="1" t="s">
        <x:v>267</x:v>
      </x:c>
      <x:c r="X32" s="1" t="s">
        <x:v>266</x:v>
      </x:c>
      <x:c r="Y32" s="1" t="s">
        <x:v>267</x:v>
      </x:c>
      <x:c r="Z32" s="1" t="s">
        <x:v>269</x:v>
      </x:c>
      <x:c r="AA32" s="1" t="n">
        <x:v>1743665426</x:v>
      </x:c>
      <x:c r="AB32" s="1" t="s">
        <x:v>49</x:v>
      </x:c>
      <x:c r="AC32" s="1" t="s">
        <x:v>43</x:v>
      </x:c>
      <x:c r="AD32" s="1" t="n">
        <x:v>298</x:v>
      </x:c>
      <x:c r="AE32" s="1" t="s"/>
      <x:c r="AF32" s="1" t="n">
        <x:v>10000</x:v>
      </x:c>
    </x:row>
    <x:row r="33" spans="1:32">
      <x:c r="A33" s="1" t="n">
        <x:v>3</x:v>
      </x:c>
      <x:c r="B33" s="1" t="s">
        <x:v>32</x:v>
      </x:c>
      <x:c r="C33" s="1" t="s">
        <x:v>33</x:v>
      </x:c>
      <x:c r="D33" s="1" t="s"/>
      <x:c r="E33" s="1" t="s"/>
      <x:c r="F33" s="1" t="s">
        <x:v>62</x:v>
      </x:c>
      <x:c r="G33" s="1" t="s">
        <x:v>270</x:v>
      </x:c>
      <x:c r="H33" s="2">
        <x:f>HYPERLINK("https://news89.com/adani-green-vs-ntpc-green-which-energy-stock-to-pick-this-summer-heres-comparison/", "https://news89.com/adani-green-vs-ntpc-green-which-energy-stock-to-pick-this-summer-heres-comparison/")</x:f>
      </x:c>
      <x:c r="I33" s="1" t="s">
        <x:v>271</x:v>
      </x:c>
      <x:c r="J33" s="1" t="s">
        <x:v>37</x:v>
      </x:c>
      <x:c r="K33" s="1" t="s">
        <x:v>272</x:v>
      </x:c>
      <x:c r="L33" s="1" t="s">
        <x:v>273</x:v>
      </x:c>
      <x:c r="M33" s="1" t="s">
        <x:v>274</x:v>
      </x:c>
      <x:c r="N33" s="1" t="s">
        <x:v>275</x:v>
      </x:c>
      <x:c r="O33" s="1" t="s">
        <x:v>58</x:v>
      </x:c>
      <x:c r="P33" s="1" t="s">
        <x:v>43</x:v>
      </x:c>
      <x:c r="Q33" s="1" t="s">
        <x:v>44</x:v>
      </x:c>
      <x:c r="R33" s="1" t="s"/>
      <x:c r="S33" s="1" t="s">
        <x:v>276</x:v>
      </x:c>
      <x:c r="T33" s="1" t="s">
        <x:v>46</x:v>
      </x:c>
      <x:c r="U33" s="1" t="s">
        <x:v>277</x:v>
      </x:c>
      <x:c r="V33" s="1" t="s">
        <x:v>278</x:v>
      </x:c>
      <x:c r="W33" s="1" t="s">
        <x:v>279</x:v>
      </x:c>
      <x:c r="X33" s="1" t="s">
        <x:v>274</x:v>
      </x:c>
      <x:c r="Y33" s="1" t="s">
        <x:v>275</x:v>
      </x:c>
      <x:c r="Z33" s="1" t="s">
        <x:v>280</x:v>
      </x:c>
      <x:c r="AA33" s="1" t="n">
        <x:v>1743665379</x:v>
      </x:c>
      <x:c r="AB33" s="1" t="s">
        <x:v>49</x:v>
      </x:c>
      <x:c r="AC33" s="1" t="s">
        <x:v>43</x:v>
      </x:c>
      <x:c r="AD33" s="1" t="n">
        <x:v>656</x:v>
      </x:c>
      <x:c r="AE33" s="1" t="s"/>
      <x:c r="AF33" s="1" t="n">
        <x:v>10000</x:v>
      </x:c>
    </x:row>
    <x:row r="34" spans="1:32">
      <x:c r="A34" s="1" t="n">
        <x:v>3</x:v>
      </x:c>
      <x:c r="B34" s="1" t="s">
        <x:v>32</x:v>
      </x:c>
      <x:c r="C34" s="1" t="s">
        <x:v>33</x:v>
      </x:c>
      <x:c r="D34" s="1" t="s"/>
      <x:c r="E34" s="1" t="s"/>
      <x:c r="F34" s="1" t="s">
        <x:v>75</x:v>
      </x:c>
      <x:c r="G34" s="1" t="s">
        <x:v>76</x:v>
      </x:c>
      <x:c r="H34"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4" s="1" t="s">
        <x:v>77</x:v>
      </x:c>
      <x:c r="J34" s="1" t="s">
        <x:v>37</x:v>
      </x:c>
      <x:c r="K34" s="1" t="s">
        <x:v>281</x:v>
      </x:c>
      <x:c r="L34" s="1" t="s">
        <x:v>282</x:v>
      </x:c>
      <x:c r="M34" s="1" t="s">
        <x:v>283</x:v>
      </x:c>
      <x:c r="N34" s="1" t="s">
        <x:v>284</x:v>
      </x:c>
      <x:c r="O34" s="1" t="s">
        <x:v>58</x:v>
      </x:c>
      <x:c r="P34" s="1" t="s">
        <x:v>43</x:v>
      </x:c>
      <x:c r="Q34" s="1" t="s">
        <x:v>44</x:v>
      </x:c>
      <x:c r="R34" s="1" t="s"/>
      <x:c r="S34" s="1" t="s">
        <x:v>285</x:v>
      </x:c>
      <x:c r="T34" s="1" t="s">
        <x:v>46</x:v>
      </x:c>
      <x:c r="U34" s="1" t="s">
        <x:v>286</x:v>
      </x:c>
      <x:c r="V34" s="1" t="s">
        <x:v>283</x:v>
      </x:c>
      <x:c r="W34" s="1" t="s">
        <x:v>284</x:v>
      </x:c>
      <x:c r="X34" s="1" t="s">
        <x:v>283</x:v>
      </x:c>
      <x:c r="Y34" s="1" t="s">
        <x:v>284</x:v>
      </x:c>
      <x:c r="Z34" s="1" t="s">
        <x:v>287</x:v>
      </x:c>
      <x:c r="AA34" s="1" t="n">
        <x:v>1743665359</x:v>
      </x:c>
      <x:c r="AB34" s="1" t="s">
        <x:v>49</x:v>
      </x:c>
      <x:c r="AC34" s="1" t="s">
        <x:v>43</x:v>
      </x:c>
      <x:c r="AD34" s="1" t="n">
        <x:v>509</x:v>
      </x:c>
      <x:c r="AE34" s="1" t="s"/>
      <x:c r="AF34" s="1" t="n">
        <x:v>10000</x:v>
      </x:c>
    </x:row>
    <x:row r="35" spans="1:32">
      <x:c r="A35" s="1" t="n">
        <x:v>3</x:v>
      </x:c>
      <x:c r="B35" s="1" t="s">
        <x:v>32</x:v>
      </x:c>
      <x:c r="C35" s="1" t="s">
        <x:v>33</x:v>
      </x:c>
      <x:c r="D35" s="1" t="s"/>
      <x:c r="E35" s="1" t="s"/>
      <x:c r="F35" s="1" t="s">
        <x:v>97</x:v>
      </x:c>
      <x:c r="G35" s="1" t="s">
        <x:v>98</x:v>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99</x:v>
      </x:c>
      <x:c r="J35" s="1" t="s">
        <x:v>37</x:v>
      </x:c>
      <x:c r="K35" s="1" t="s">
        <x:v>281</x:v>
      </x:c>
      <x:c r="L35" s="1" t="s">
        <x:v>282</x:v>
      </x:c>
      <x:c r="M35" s="1" t="s">
        <x:v>283</x:v>
      </x:c>
      <x:c r="N35" s="1" t="s">
        <x:v>284</x:v>
      </x:c>
      <x:c r="O35" s="1" t="s">
        <x:v>58</x:v>
      </x:c>
      <x:c r="P35" s="1" t="s">
        <x:v>43</x:v>
      </x:c>
      <x:c r="Q35" s="1" t="s">
        <x:v>44</x:v>
      </x:c>
      <x:c r="R35" s="1" t="s"/>
      <x:c r="S35" s="1" t="s">
        <x:v>288</x:v>
      </x:c>
      <x:c r="T35" s="1" t="s">
        <x:v>46</x:v>
      </x:c>
      <x:c r="U35" s="1" t="s">
        <x:v>286</x:v>
      </x:c>
      <x:c r="V35" s="1" t="s">
        <x:v>283</x:v>
      </x:c>
      <x:c r="W35" s="1" t="s">
        <x:v>284</x:v>
      </x:c>
      <x:c r="X35" s="1" t="s">
        <x:v>283</x:v>
      </x:c>
      <x:c r="Y35" s="1" t="s">
        <x:v>284</x:v>
      </x:c>
      <x:c r="Z35" s="1" t="s">
        <x:v>287</x:v>
      </x:c>
      <x:c r="AA35" s="1" t="n">
        <x:v>1743665359</x:v>
      </x:c>
      <x:c r="AB35" s="1" t="s">
        <x:v>49</x:v>
      </x:c>
      <x:c r="AC35" s="1" t="s">
        <x:v>43</x:v>
      </x:c>
      <x:c r="AD35" s="1" t="n">
        <x:v>298</x:v>
      </x:c>
      <x:c r="AE35" s="1" t="s"/>
      <x:c r="AF35" s="1" t="n">
        <x:v>10000</x:v>
      </x:c>
    </x:row>
    <x:row r="36" spans="1:32">
      <x:c r="A36" s="1" t="n">
        <x:v>3</x:v>
      </x:c>
      <x:c r="B36" s="1" t="s">
        <x:v>32</x:v>
      </x:c>
      <x:c r="C36" s="1" t="s">
        <x:v>33</x:v>
      </x:c>
      <x:c r="D36" s="1" t="s"/>
      <x:c r="E36" s="1" t="s"/>
      <x:c r="F36" s="1" t="s">
        <x:v>97</x:v>
      </x:c>
      <x:c r="G36" s="1" t="s">
        <x:v>98</x:v>
      </x:c>
      <x:c r="H36"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6" s="1" t="s">
        <x:v>99</x:v>
      </x:c>
      <x:c r="J36" s="1" t="s">
        <x:v>37</x:v>
      </x:c>
      <x:c r="K36" s="1" t="s">
        <x:v>289</x:v>
      </x:c>
      <x:c r="L36" s="1" t="s">
        <x:v>290</x:v>
      </x:c>
      <x:c r="M36" s="1" t="s">
        <x:v>167</x:v>
      </x:c>
      <x:c r="N36" s="1" t="s">
        <x:v>168</x:v>
      </x:c>
      <x:c r="O36" s="1" t="s">
        <x:v>58</x:v>
      </x:c>
      <x:c r="P36" s="1" t="s">
        <x:v>43</x:v>
      </x:c>
      <x:c r="Q36" s="1" t="s">
        <x:v>44</x:v>
      </x:c>
      <x:c r="R36" s="1" t="s"/>
      <x:c r="S36" s="1" t="s">
        <x:v>291</x:v>
      </x:c>
      <x:c r="T36" s="1" t="s">
        <x:v>46</x:v>
      </x:c>
      <x:c r="U36" s="1" t="s">
        <x:v>170</x:v>
      </x:c>
      <x:c r="V36" s="1" t="s">
        <x:v>292</x:v>
      </x:c>
      <x:c r="W36" s="1" t="s">
        <x:v>293</x:v>
      </x:c>
      <x:c r="X36" s="1" t="s">
        <x:v>167</x:v>
      </x:c>
      <x:c r="Y36" s="1" t="s">
        <x:v>168</x:v>
      </x:c>
      <x:c r="Z36" s="1" t="s">
        <x:v>171</x:v>
      </x:c>
      <x:c r="AA36" s="1" t="n">
        <x:v>1743665343</x:v>
      </x:c>
      <x:c r="AB36" s="1" t="s">
        <x:v>49</x:v>
      </x:c>
      <x:c r="AC36" s="1" t="s">
        <x:v>43</x:v>
      </x:c>
      <x:c r="AD36" s="1" t="n">
        <x:v>298</x:v>
      </x:c>
      <x:c r="AE36" s="1" t="s"/>
      <x:c r="AF36" s="1" t="n">
        <x:v>10000</x:v>
      </x:c>
    </x:row>
    <x:row r="37" spans="1:32">
      <x:c r="A37" s="1" t="n">
        <x:v>3</x:v>
      </x:c>
      <x:c r="B37" s="1" t="s">
        <x:v>32</x:v>
      </x:c>
      <x:c r="C37" s="1" t="s">
        <x:v>33</x:v>
      </x:c>
      <x:c r="D37" s="1" t="s"/>
      <x:c r="E37" s="1" t="s"/>
      <x:c r="F37" s="1" t="s">
        <x:v>294</x:v>
      </x:c>
      <x:c r="G37" s="1" t="s">
        <x:v>295</x:v>
      </x:c>
      <x:c r="H37"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7" s="1" t="s">
        <x:v>296</x:v>
      </x:c>
      <x:c r="J37" s="1" t="s">
        <x:v>37</x:v>
      </x:c>
      <x:c r="K37" s="1" t="s">
        <x:v>297</x:v>
      </x:c>
      <x:c r="L37" s="1" t="s">
        <x:v>298</x:v>
      </x:c>
      <x:c r="M37" s="1" t="s">
        <x:v>299</x:v>
      </x:c>
      <x:c r="N37" s="1" t="s">
        <x:v>300</x:v>
      </x:c>
      <x:c r="O37" s="1" t="s">
        <x:v>58</x:v>
      </x:c>
      <x:c r="P37" s="1" t="s">
        <x:v>43</x:v>
      </x:c>
      <x:c r="Q37" s="1" t="s">
        <x:v>44</x:v>
      </x:c>
      <x:c r="R37" s="1" t="s"/>
      <x:c r="S37" s="1" t="s">
        <x:v>301</x:v>
      </x:c>
      <x:c r="T37" s="1" t="s">
        <x:v>46</x:v>
      </x:c>
      <x:c r="U37" s="1" t="s">
        <x:v>302</x:v>
      </x:c>
      <x:c r="V37" s="1" t="s">
        <x:v>303</x:v>
      </x:c>
      <x:c r="W37" s="1" t="s">
        <x:v>304</x:v>
      </x:c>
      <x:c r="X37" s="1" t="s">
        <x:v>299</x:v>
      </x:c>
      <x:c r="Y37" s="1" t="s">
        <x:v>300</x:v>
      </x:c>
      <x:c r="Z37" s="1" t="s">
        <x:v>305</x:v>
      </x:c>
      <x:c r="AA37" s="1" t="n">
        <x:v>1743665282</x:v>
      </x:c>
      <x:c r="AB37" s="1" t="s">
        <x:v>49</x:v>
      </x:c>
      <x:c r="AC37" s="1" t="s">
        <x:v>43</x:v>
      </x:c>
      <x:c r="AD37" s="1" t="n">
        <x:v>477</x:v>
      </x:c>
      <x:c r="AE37" s="1" t="s">
        <x:v>306</x:v>
      </x:c>
      <x:c r="AF37" s="1" t="n">
        <x:v>80000</x:v>
      </x:c>
    </x:row>
    <x:row r="38" spans="1:32">
      <x:c r="A38" s="1" t="n">
        <x:v>3</x:v>
      </x:c>
      <x:c r="B38" s="1" t="s">
        <x:v>32</x:v>
      </x:c>
      <x:c r="C38" s="1" t="s">
        <x:v>33</x:v>
      </x:c>
      <x:c r="D38" s="1" t="s"/>
      <x:c r="E38" s="1" t="s"/>
      <x:c r="F38" s="1" t="s">
        <x:v>75</x:v>
      </x:c>
      <x:c r="G38" s="1" t="s">
        <x:v>76</x:v>
      </x:c>
      <x:c r="H38" s="2">
        <x:f>HYPERLINK("https://www.gujaratvarta.com/news/adani-invitational-golf-championship-2025-yuvraj-sandhu-arjun-prasad-rise-to-top-in-round-two20250403122756/", "https://www.gujaratvarta.com/news/adani-invitational-golf-championship-2025-yuvraj-sandhu-arjun-prasad-rise-to-top-in-round-two20250403122756/")</x:f>
      </x:c>
      <x:c r="I38" s="1" t="s">
        <x:v>77</x:v>
      </x:c>
      <x:c r="J38" s="1" t="s">
        <x:v>37</x:v>
      </x:c>
      <x:c r="K38" s="1" t="s">
        <x:v>307</x:v>
      </x:c>
      <x:c r="L38" s="1" t="s">
        <x:v>308</x:v>
      </x:c>
      <x:c r="M38" s="1" t="s">
        <x:v>309</x:v>
      </x:c>
      <x:c r="N38" s="1" t="s">
        <x:v>310</x:v>
      </x:c>
      <x:c r="O38" s="1" t="s">
        <x:v>58</x:v>
      </x:c>
      <x:c r="P38" s="1" t="s">
        <x:v>43</x:v>
      </x:c>
      <x:c r="Q38" s="1" t="s">
        <x:v>44</x:v>
      </x:c>
      <x:c r="R38" s="1" t="s"/>
      <x:c r="S38" s="1" t="s">
        <x:v>83</x:v>
      </x:c>
      <x:c r="T38" s="1" t="s">
        <x:v>46</x:v>
      </x:c>
      <x:c r="U38" s="1" t="s">
        <x:v>311</x:v>
      </x:c>
      <x:c r="V38" s="1" t="s">
        <x:v>309</x:v>
      </x:c>
      <x:c r="W38" s="1" t="s">
        <x:v>310</x:v>
      </x:c>
      <x:c r="X38" s="1" t="s">
        <x:v>309</x:v>
      </x:c>
      <x:c r="Y38" s="1" t="s">
        <x:v>310</x:v>
      </x:c>
      <x:c r="Z38" s="1" t="s">
        <x:v>312</x:v>
      </x:c>
      <x:c r="AA38" s="1" t="n">
        <x:v>1743665209</x:v>
      </x:c>
      <x:c r="AB38" s="1" t="s">
        <x:v>49</x:v>
      </x:c>
      <x:c r="AC38" s="1" t="s">
        <x:v>43</x:v>
      </x:c>
      <x:c r="AD38" s="1" t="n">
        <x:v>509</x:v>
      </x:c>
      <x:c r="AE38" s="1" t="s"/>
      <x:c r="AF38" s="1" t="n">
        <x:v>10000</x:v>
      </x:c>
    </x:row>
    <x:row r="39" spans="1:32">
      <x:c r="A39" s="1" t="n">
        <x:v>3</x:v>
      </x:c>
      <x:c r="B39" s="1" t="s">
        <x:v>32</x:v>
      </x:c>
      <x:c r="C39" s="1" t="s">
        <x:v>33</x:v>
      </x:c>
      <x:c r="D39" s="1" t="s"/>
      <x:c r="E39" s="1" t="s"/>
      <x:c r="F39" s="1" t="s">
        <x:v>97</x:v>
      </x:c>
      <x:c r="G39" s="1" t="s">
        <x:v>98</x:v>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99</x:v>
      </x:c>
      <x:c r="J39" s="1" t="s">
        <x:v>37</x:v>
      </x:c>
      <x:c r="K39" s="1" t="s">
        <x:v>307</x:v>
      </x:c>
      <x:c r="L39" s="1" t="s">
        <x:v>308</x:v>
      </x:c>
      <x:c r="M39" s="1" t="s">
        <x:v>309</x:v>
      </x:c>
      <x:c r="N39" s="1" t="s">
        <x:v>310</x:v>
      </x:c>
      <x:c r="O39" s="1" t="s">
        <x:v>58</x:v>
      </x:c>
      <x:c r="P39" s="1" t="s">
        <x:v>43</x:v>
      </x:c>
      <x:c r="Q39" s="1" t="s">
        <x:v>44</x:v>
      </x:c>
      <x:c r="R39" s="1" t="s"/>
      <x:c r="S39" s="1" t="s">
        <x:v>104</x:v>
      </x:c>
      <x:c r="T39" s="1" t="s">
        <x:v>46</x:v>
      </x:c>
      <x:c r="U39" s="1" t="s">
        <x:v>311</x:v>
      </x:c>
      <x:c r="V39" s="1" t="s">
        <x:v>309</x:v>
      </x:c>
      <x:c r="W39" s="1" t="s">
        <x:v>310</x:v>
      </x:c>
      <x:c r="X39" s="1" t="s">
        <x:v>309</x:v>
      </x:c>
      <x:c r="Y39" s="1" t="s">
        <x:v>310</x:v>
      </x:c>
      <x:c r="Z39" s="1" t="s">
        <x:v>312</x:v>
      </x:c>
      <x:c r="AA39" s="1" t="n">
        <x:v>1743665209</x:v>
      </x:c>
      <x:c r="AB39" s="1" t="s">
        <x:v>49</x:v>
      </x:c>
      <x:c r="AC39" s="1" t="s">
        <x:v>43</x:v>
      </x:c>
      <x:c r="AD39" s="1" t="n">
        <x:v>298</x:v>
      </x:c>
      <x:c r="AE39" s="1" t="s"/>
      <x:c r="AF39" s="1" t="n">
        <x:v>10000</x:v>
      </x:c>
    </x:row>
    <x:row r="40" spans="1:32">
      <x:c r="A40" s="1" t="n">
        <x:v>3</x:v>
      </x:c>
      <x:c r="B40" s="1" t="s">
        <x:v>32</x:v>
      </x:c>
      <x:c r="C40" s="1" t="s">
        <x:v>33</x:v>
      </x:c>
      <x:c r="D40" s="1" t="s"/>
      <x:c r="E40" s="1" t="s"/>
      <x:c r="F40" s="1" t="s">
        <x:v>75</x:v>
      </x:c>
      <x:c r="G40" s="1" t="s">
        <x:v>313</x:v>
      </x:c>
      <x:c r="H40" s="2">
        <x:f>HYPERLINK("https://news.webindia123.com/news/Articles/Sports/20250403/4303363.html", "https://news.webindia123.com/news/Articles/Sports/20250403/4303363.html")</x:f>
      </x:c>
      <x:c r="I40" s="1" t="s">
        <x:v>314</x:v>
      </x:c>
      <x:c r="J40" s="1" t="s">
        <x:v>37</x:v>
      </x:c>
      <x:c r="K40" s="1" t="s">
        <x:v>315</x:v>
      </x:c>
      <x:c r="L40" s="1" t="s">
        <x:v>316</x:v>
      </x:c>
      <x:c r="M40" s="1" t="s">
        <x:v>317</x:v>
      </x:c>
      <x:c r="N40" s="1" t="s">
        <x:v>318</x:v>
      </x:c>
      <x:c r="O40" s="1" t="s">
        <x:v>58</x:v>
      </x:c>
      <x:c r="P40" s="1" t="s">
        <x:v>43</x:v>
      </x:c>
      <x:c r="Q40" s="1" t="s">
        <x:v>44</x:v>
      </x:c>
      <x:c r="R40" s="1" t="s"/>
      <x:c r="S40" s="1" t="s"/>
      <x:c r="T40" s="1" t="s">
        <x:v>46</x:v>
      </x:c>
      <x:c r="U40" s="1" t="s">
        <x:v>319</x:v>
      </x:c>
      <x:c r="V40" s="1" t="s">
        <x:v>320</x:v>
      </x:c>
      <x:c r="W40" s="1" t="s">
        <x:v>318</x:v>
      </x:c>
      <x:c r="X40" s="1" t="s">
        <x:v>320</x:v>
      </x:c>
      <x:c r="Y40" s="1" t="s">
        <x:v>318</x:v>
      </x:c>
      <x:c r="Z40" s="1" t="s">
        <x:v>321</x:v>
      </x:c>
      <x:c r="AA40" s="1" t="n">
        <x:v>1743665188</x:v>
      </x:c>
      <x:c r="AB40" s="1" t="s">
        <x:v>49</x:v>
      </x:c>
      <x:c r="AC40" s="1" t="s">
        <x:v>43</x:v>
      </x:c>
      <x:c r="AD40" s="1" t="n">
        <x:v>504</x:v>
      </x:c>
      <x:c r="AE40" s="1" t="s"/>
      <x:c r="AF40" s="1" t="n">
        <x:v>50000</x:v>
      </x:c>
    </x:row>
    <x:row r="41" spans="1:32">
      <x:c r="A41" s="1" t="n">
        <x:v>3</x:v>
      </x:c>
      <x:c r="B41" s="1" t="s">
        <x:v>32</x:v>
      </x:c>
      <x:c r="C41" s="1" t="s">
        <x:v>33</x:v>
      </x:c>
      <x:c r="D41" s="1" t="s"/>
      <x:c r="E41" s="1" t="s"/>
      <x:c r="F41" s="1" t="s">
        <x:v>322</x:v>
      </x:c>
      <x:c r="G41" s="1" t="s">
        <x:v>323</x:v>
      </x:c>
      <x:c r="H41" s="2">
        <x:f>HYPERLINK("https://www.businessremedies.com/harshdeep-hortico-limited/", "https://www.businessremedies.com/harshdeep-hortico-limited/")</x:f>
      </x:c>
      <x:c r="I41" s="1" t="s">
        <x:v>324</x:v>
      </x:c>
      <x:c r="J41" s="1" t="s">
        <x:v>37</x:v>
      </x:c>
      <x:c r="K41" s="1" t="s">
        <x:v>325</x:v>
      </x:c>
      <x:c r="L41" s="1" t="s">
        <x:v>326</x:v>
      </x:c>
      <x:c r="M41" s="1" t="s">
        <x:v>327</x:v>
      </x:c>
      <x:c r="N41" s="1" t="s">
        <x:v>328</x:v>
      </x:c>
      <x:c r="O41" s="1" t="s">
        <x:v>329</x:v>
      </x:c>
      <x:c r="P41" s="1" t="s">
        <x:v>43</x:v>
      </x:c>
      <x:c r="Q41" s="1" t="s">
        <x:v>44</x:v>
      </x:c>
      <x:c r="R41" s="1" t="s"/>
      <x:c r="S41" s="1" t="s">
        <x:v>330</x:v>
      </x:c>
      <x:c r="T41" s="1" t="s">
        <x:v>46</x:v>
      </x:c>
      <x:c r="U41" s="1" t="s">
        <x:v>331</x:v>
      </x:c>
      <x:c r="V41" s="1" t="s">
        <x:v>327</x:v>
      </x:c>
      <x:c r="W41" s="1" t="s">
        <x:v>328</x:v>
      </x:c>
      <x:c r="X41" s="1" t="s">
        <x:v>327</x:v>
      </x:c>
      <x:c r="Y41" s="1" t="s">
        <x:v>328</x:v>
      </x:c>
      <x:c r="Z41" s="1" t="s">
        <x:v>332</x:v>
      </x:c>
      <x:c r="AA41" s="1" t="n">
        <x:v>1743665174</x:v>
      </x:c>
      <x:c r="AB41" s="1" t="s">
        <x:v>49</x:v>
      </x:c>
      <x:c r="AC41" s="1" t="s">
        <x:v>43</x:v>
      </x:c>
      <x:c r="AD41" s="1" t="n">
        <x:v>289</x:v>
      </x:c>
      <x:c r="AE41" s="1" t="s"/>
      <x:c r="AF41" s="1" t="n">
        <x:v>10000</x:v>
      </x:c>
    </x:row>
    <x:row r="42" spans="1:32">
      <x:c r="A42" s="1" t="n">
        <x:v>3</x:v>
      </x:c>
      <x:c r="B42" s="1" t="s">
        <x:v>32</x:v>
      </x:c>
      <x:c r="C42" s="1" t="s">
        <x:v>33</x:v>
      </x:c>
      <x:c r="D42" s="1" t="s"/>
      <x:c r="E42" s="1" t="s"/>
      <x:c r="F42" s="1" t="s">
        <x:v>97</x:v>
      </x:c>
      <x:c r="G42" s="1" t="s">
        <x:v>333</x:v>
      </x:c>
      <x:c r="H42" s="2">
        <x:f>HYPERLINK("https://news.webindia123.com/news/Articles/Business/20250403/4303359.html", "https://news.webindia123.com/news/Articles/Business/20250403/4303359.html")</x:f>
      </x:c>
      <x:c r="I42" s="1" t="s">
        <x:v>334</x:v>
      </x:c>
      <x:c r="J42" s="1" t="s">
        <x:v>37</x:v>
      </x:c>
      <x:c r="K42" s="1" t="s">
        <x:v>335</x:v>
      </x:c>
      <x:c r="L42" s="1" t="s">
        <x:v>336</x:v>
      </x:c>
      <x:c r="M42" s="1" t="s">
        <x:v>317</x:v>
      </x:c>
      <x:c r="N42" s="1" t="s">
        <x:v>318</x:v>
      </x:c>
      <x:c r="O42" s="1" t="s">
        <x:v>58</x:v>
      </x:c>
      <x:c r="P42" s="1" t="s">
        <x:v>43</x:v>
      </x:c>
      <x:c r="Q42" s="1" t="s">
        <x:v>44</x:v>
      </x:c>
      <x:c r="R42" s="1" t="s"/>
      <x:c r="S42" s="1" t="s"/>
      <x:c r="T42" s="1" t="s">
        <x:v>46</x:v>
      </x:c>
      <x:c r="U42" s="1" t="s">
        <x:v>319</x:v>
      </x:c>
      <x:c r="V42" s="1" t="s">
        <x:v>320</x:v>
      </x:c>
      <x:c r="W42" s="1" t="s">
        <x:v>318</x:v>
      </x:c>
      <x:c r="X42" s="1" t="s">
        <x:v>320</x:v>
      </x:c>
      <x:c r="Y42" s="1" t="s">
        <x:v>318</x:v>
      </x:c>
      <x:c r="Z42" s="1" t="s">
        <x:v>321</x:v>
      </x:c>
      <x:c r="AA42" s="1" t="n">
        <x:v>1743665152</x:v>
      </x:c>
      <x:c r="AB42" s="1" t="s">
        <x:v>49</x:v>
      </x:c>
      <x:c r="AC42" s="1" t="s">
        <x:v>43</x:v>
      </x:c>
      <x:c r="AD42" s="1" t="n">
        <x:v>301</x:v>
      </x:c>
      <x:c r="AE42" s="1" t="s"/>
      <x:c r="AF42" s="1" t="n">
        <x:v>50000</x:v>
      </x:c>
    </x:row>
    <x:row r="43" spans="1:32">
      <x:c r="A43" s="1" t="n">
        <x:v>3</x:v>
      </x:c>
      <x:c r="B43" s="1" t="s">
        <x:v>32</x:v>
      </x:c>
      <x:c r="C43" s="1" t="s">
        <x:v>33</x:v>
      </x:c>
      <x:c r="D43" s="1" t="s"/>
      <x:c r="E43" s="1" t="s"/>
      <x:c r="F43" s="1" t="s">
        <x:v>337</x:v>
      </x:c>
      <x:c r="G43" s="1" t="s">
        <x:v>338</x:v>
      </x:c>
      <x:c r="H43"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3" s="1" t="s">
        <x:v>210</x:v>
      </x:c>
      <x:c r="J43" s="1" t="s">
        <x:v>339</x:v>
      </x:c>
      <x:c r="K43" s="1" t="s">
        <x:v>340</x:v>
      </x:c>
      <x:c r="L43" s="1" t="s">
        <x:v>341</x:v>
      </x:c>
      <x:c r="M43" s="1" t="s">
        <x:v>342</x:v>
      </x:c>
      <x:c r="N43" s="1" t="s">
        <x:v>343</x:v>
      </x:c>
      <x:c r="O43" s="1" t="s">
        <x:v>58</x:v>
      </x:c>
      <x:c r="P43" s="1" t="s">
        <x:v>43</x:v>
      </x:c>
      <x:c r="Q43" s="1" t="s">
        <x:v>44</x:v>
      </x:c>
      <x:c r="R43" s="1" t="s"/>
      <x:c r="S43" s="1" t="s">
        <x:v>344</x:v>
      </x:c>
      <x:c r="T43" s="1" t="s">
        <x:v>46</x:v>
      </x:c>
      <x:c r="U43" s="1" t="s">
        <x:v>345</x:v>
      </x:c>
      <x:c r="V43" s="1" t="s">
        <x:v>346</x:v>
      </x:c>
      <x:c r="W43" s="1" t="s">
        <x:v>347</x:v>
      </x:c>
      <x:c r="X43" s="1" t="s">
        <x:v>342</x:v>
      </x:c>
      <x:c r="Y43" s="1" t="s">
        <x:v>343</x:v>
      </x:c>
      <x:c r="Z43" s="1" t="s">
        <x:v>348</x:v>
      </x:c>
      <x:c r="AA43" s="1" t="n">
        <x:v>1743665129</x:v>
      </x:c>
      <x:c r="AB43" s="1" t="s">
        <x:v>49</x:v>
      </x:c>
      <x:c r="AC43" s="1" t="s">
        <x:v>43</x:v>
      </x:c>
      <x:c r="AD43" s="1" t="n">
        <x:v>324</x:v>
      </x:c>
      <x:c r="AE43" s="1" t="s"/>
      <x:c r="AF43" s="1" t="n">
        <x:v>10000</x:v>
      </x:c>
    </x:row>
    <x:row r="44" spans="1:32">
      <x:c r="A44" s="1" t="n">
        <x:v>3</x:v>
      </x:c>
      <x:c r="B44" s="1" t="s">
        <x:v>32</x:v>
      </x:c>
      <x:c r="C44" s="1" t="s">
        <x:v>33</x:v>
      </x:c>
      <x:c r="D44" s="1" t="s"/>
      <x:c r="E44" s="1" t="s"/>
      <x:c r="F44" s="1" t="s">
        <x:v>75</x:v>
      </x:c>
      <x:c r="G44" s="1" t="s">
        <x:v>349</x:v>
      </x:c>
      <x:c r="H44" s="2">
        <x:f>HYPERLINK("https://www.dailyprabhat.com/adani-invitational-golf-championship-2025-yuvraj-sandhu-arjun-prasad-rise-to-top-in-round-two/", "https://www.dailyprabhat.com/adani-invitational-golf-championship-2025-yuvraj-sandhu-arjun-prasad-rise-to-top-in-round-two/")</x:f>
      </x:c>
      <x:c r="I44" s="1" t="s">
        <x:v>350</x:v>
      </x:c>
      <x:c r="J44" s="1" t="s">
        <x:v>37</x:v>
      </x:c>
      <x:c r="K44" s="1" t="s">
        <x:v>351</x:v>
      </x:c>
      <x:c r="L44" s="1" t="s">
        <x:v>352</x:v>
      </x:c>
      <x:c r="M44" s="1" t="s">
        <x:v>353</x:v>
      </x:c>
      <x:c r="N44" s="1" t="s">
        <x:v>354</x:v>
      </x:c>
      <x:c r="O44" s="1" t="s">
        <x:v>58</x:v>
      </x:c>
      <x:c r="P44" s="1" t="s">
        <x:v>43</x:v>
      </x:c>
      <x:c r="Q44" s="1" t="s">
        <x:v>44</x:v>
      </x:c>
      <x:c r="R44" s="1" t="s"/>
      <x:c r="S44" s="1" t="s">
        <x:v>355</x:v>
      </x:c>
      <x:c r="T44" s="1" t="s">
        <x:v>46</x:v>
      </x:c>
      <x:c r="U44" s="1" t="s">
        <x:v>356</x:v>
      </x:c>
      <x:c r="V44" s="1" t="s">
        <x:v>357</x:v>
      </x:c>
      <x:c r="W44" s="1" t="s">
        <x:v>358</x:v>
      </x:c>
      <x:c r="X44" s="1" t="s">
        <x:v>353</x:v>
      </x:c>
      <x:c r="Y44" s="1" t="s">
        <x:v>354</x:v>
      </x:c>
      <x:c r="Z44" s="1" t="s">
        <x:v>359</x:v>
      </x:c>
      <x:c r="AA44" s="1" t="n">
        <x:v>1743665076</x:v>
      </x:c>
      <x:c r="AB44" s="1" t="s">
        <x:v>49</x:v>
      </x:c>
      <x:c r="AC44" s="1" t="s">
        <x:v>43</x:v>
      </x:c>
      <x:c r="AD44" s="1" t="n">
        <x:v>511</x:v>
      </x:c>
      <x:c r="AE44" s="1" t="s"/>
      <x:c r="AF44" s="1" t="n">
        <x:v>10000</x:v>
      </x:c>
    </x:row>
    <x:row r="45" spans="1:32">
      <x:c r="A45" s="1" t="n">
        <x:v>3</x:v>
      </x:c>
      <x:c r="B45" s="1" t="s">
        <x:v>32</x:v>
      </x:c>
      <x:c r="C45" s="1" t="s">
        <x:v>33</x:v>
      </x:c>
      <x:c r="D45" s="1" t="s"/>
      <x:c r="E45" s="1" t="s"/>
      <x:c r="F45" s="1" t="s">
        <x:v>97</x:v>
      </x:c>
      <x:c r="G45" s="1" t="s">
        <x:v>360</x:v>
      </x:c>
      <x:c r="H45"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5" s="1" t="s">
        <x:v>99</x:v>
      </x:c>
      <x:c r="J45" s="1" t="s">
        <x:v>37</x:v>
      </x:c>
      <x:c r="K45" s="1" t="s">
        <x:v>361</x:v>
      </x:c>
      <x:c r="L45" s="1" t="s">
        <x:v>362</x:v>
      </x:c>
      <x:c r="M45" s="1" t="s">
        <x:v>353</x:v>
      </x:c>
      <x:c r="N45" s="1" t="s">
        <x:v>354</x:v>
      </x:c>
      <x:c r="O45" s="1" t="s">
        <x:v>58</x:v>
      </x:c>
      <x:c r="P45" s="1" t="s">
        <x:v>43</x:v>
      </x:c>
      <x:c r="Q45" s="1" t="s">
        <x:v>44</x:v>
      </x:c>
      <x:c r="R45" s="1" t="s"/>
      <x:c r="S45" s="1" t="s">
        <x:v>363</x:v>
      </x:c>
      <x:c r="T45" s="1" t="s">
        <x:v>46</x:v>
      </x:c>
      <x:c r="U45" s="1" t="s">
        <x:v>356</x:v>
      </x:c>
      <x:c r="V45" s="1" t="s">
        <x:v>364</x:v>
      </x:c>
      <x:c r="W45" s="1" t="s">
        <x:v>365</x:v>
      </x:c>
      <x:c r="X45" s="1" t="s">
        <x:v>353</x:v>
      </x:c>
      <x:c r="Y45" s="1" t="s">
        <x:v>354</x:v>
      </x:c>
      <x:c r="Z45" s="1" t="s">
        <x:v>359</x:v>
      </x:c>
      <x:c r="AA45" s="1" t="n">
        <x:v>1743665074</x:v>
      </x:c>
      <x:c r="AB45" s="1" t="s">
        <x:v>49</x:v>
      </x:c>
      <x:c r="AC45" s="1" t="s">
        <x:v>43</x:v>
      </x:c>
      <x:c r="AD45" s="1" t="n">
        <x:v>298</x:v>
      </x:c>
      <x:c r="AE45" s="1" t="s"/>
      <x:c r="AF45" s="1" t="n">
        <x:v>10000</x:v>
      </x:c>
    </x:row>
    <x:row r="46" spans="1:32">
      <x:c r="A46" s="1" t="n">
        <x:v>3</x:v>
      </x:c>
      <x:c r="B46" s="1" t="s">
        <x:v>32</x:v>
      </x:c>
      <x:c r="C46" s="1" t="s">
        <x:v>33</x:v>
      </x:c>
      <x:c r="D46" s="1" t="s"/>
      <x:c r="E46" s="1" t="s"/>
      <x:c r="F46" s="1" t="s">
        <x:v>75</x:v>
      </x:c>
      <x:c r="G46" s="1" t="s">
        <x:v>76</x:v>
      </x:c>
      <x:c r="H46" s="2">
        <x:f>HYPERLINK("https://www.haryanatoday.in/news/adani-invitational-golf-championship-2025-yuvraj-sandhu-arjun-prasad-rise-to-top-in-round-two20250403122756/", "https://www.haryanatoday.in/news/adani-invitational-golf-championship-2025-yuvraj-sandhu-arjun-prasad-rise-to-top-in-round-two20250403122756/")</x:f>
      </x:c>
      <x:c r="I46" s="1" t="s">
        <x:v>77</x:v>
      </x:c>
      <x:c r="J46" s="1" t="s">
        <x:v>37</x:v>
      </x:c>
      <x:c r="K46" s="1" t="s">
        <x:v>366</x:v>
      </x:c>
      <x:c r="L46" s="1" t="s">
        <x:v>367</x:v>
      </x:c>
      <x:c r="M46" s="1" t="s">
        <x:v>197</x:v>
      </x:c>
      <x:c r="N46" s="1" t="s">
        <x:v>198</x:v>
      </x:c>
      <x:c r="O46" s="1" t="s">
        <x:v>58</x:v>
      </x:c>
      <x:c r="P46" s="1" t="s">
        <x:v>43</x:v>
      </x:c>
      <x:c r="Q46" s="1" t="s">
        <x:v>44</x:v>
      </x:c>
      <x:c r="R46" s="1" t="s"/>
      <x:c r="S46" s="1" t="s">
        <x:v>83</x:v>
      </x:c>
      <x:c r="T46" s="1" t="s">
        <x:v>46</x:v>
      </x:c>
      <x:c r="U46" s="1" t="s">
        <x:v>199</x:v>
      </x:c>
      <x:c r="V46" s="1" t="s">
        <x:v>368</x:v>
      </x:c>
      <x:c r="W46" s="1" t="s">
        <x:v>369</x:v>
      </x:c>
      <x:c r="X46" s="1" t="s">
        <x:v>197</x:v>
      </x:c>
      <x:c r="Y46" s="1" t="s">
        <x:v>198</x:v>
      </x:c>
      <x:c r="Z46" s="1" t="s">
        <x:v>202</x:v>
      </x:c>
      <x:c r="AA46" s="1" t="n">
        <x:v>1743664989</x:v>
      </x:c>
      <x:c r="AB46" s="1" t="s">
        <x:v>49</x:v>
      </x:c>
      <x:c r="AC46" s="1" t="s">
        <x:v>43</x:v>
      </x:c>
      <x:c r="AD46" s="1" t="n">
        <x:v>509</x:v>
      </x:c>
      <x:c r="AE46" s="1" t="s"/>
      <x:c r="AF46" s="1" t="n">
        <x:v>10000</x:v>
      </x:c>
    </x:row>
    <x:row r="47" spans="1:32">
      <x:c r="A47" s="1" t="n">
        <x:v>3</x:v>
      </x:c>
      <x:c r="B47" s="1" t="s">
        <x:v>32</x:v>
      </x:c>
      <x:c r="C47" s="1" t="s">
        <x:v>33</x:v>
      </x:c>
      <x:c r="D47" s="1" t="s"/>
      <x:c r="E47" s="1" t="s"/>
      <x:c r="F47" s="1" t="s">
        <x:v>75</x:v>
      </x:c>
      <x:c r="G47" s="1" t="s">
        <x:v>76</x:v>
      </x:c>
      <x:c r="H47" s="2">
        <x:f>HYPERLINK("https://www.jharkhandtimes.in/news/adani-invitational-golf-championship-2025-yuvraj-sandhu-arjun-prasad-rise-to-top-in-round-two20250403122756/", "https://www.jharkhandtimes.in/news/adani-invitational-golf-championship-2025-yuvraj-sandhu-arjun-prasad-rise-to-top-in-round-two20250403122756/")</x:f>
      </x:c>
      <x:c r="I47" s="1" t="s">
        <x:v>77</x:v>
      </x:c>
      <x:c r="J47" s="1" t="s">
        <x:v>37</x:v>
      </x:c>
      <x:c r="K47" s="1" t="s">
        <x:v>370</x:v>
      </x:c>
      <x:c r="L47" s="1" t="s">
        <x:v>371</x:v>
      </x:c>
      <x:c r="M47" s="1" t="s">
        <x:v>372</x:v>
      </x:c>
      <x:c r="N47" s="1" t="s">
        <x:v>373</x:v>
      </x:c>
      <x:c r="O47" s="1" t="s">
        <x:v>58</x:v>
      </x:c>
      <x:c r="P47" s="1" t="s">
        <x:v>43</x:v>
      </x:c>
      <x:c r="Q47" s="1" t="s">
        <x:v>44</x:v>
      </x:c>
      <x:c r="R47" s="1" t="s"/>
      <x:c r="S47" s="1" t="s">
        <x:v>285</x:v>
      </x:c>
      <x:c r="T47" s="1" t="s">
        <x:v>46</x:v>
      </x:c>
      <x:c r="U47" s="1" t="s">
        <x:v>374</x:v>
      </x:c>
      <x:c r="V47" s="1" t="s">
        <x:v>372</x:v>
      </x:c>
      <x:c r="W47" s="1" t="s">
        <x:v>375</x:v>
      </x:c>
      <x:c r="X47" s="1" t="s">
        <x:v>372</x:v>
      </x:c>
      <x:c r="Y47" s="1" t="s">
        <x:v>373</x:v>
      </x:c>
      <x:c r="Z47" s="1" t="s">
        <x:v>376</x:v>
      </x:c>
      <x:c r="AA47" s="1" t="n">
        <x:v>1743664987</x:v>
      </x:c>
      <x:c r="AB47" s="1" t="s">
        <x:v>49</x:v>
      </x:c>
      <x:c r="AC47" s="1" t="s">
        <x:v>43</x:v>
      </x:c>
      <x:c r="AD47" s="1" t="n">
        <x:v>509</x:v>
      </x:c>
      <x:c r="AE47" s="1" t="s"/>
      <x:c r="AF47" s="1" t="n">
        <x:v>10000</x:v>
      </x:c>
    </x:row>
    <x:row r="48" spans="1:32">
      <x:c r="A48" s="1" t="n">
        <x:v>3</x:v>
      </x:c>
      <x:c r="B48" s="1" t="s">
        <x:v>32</x:v>
      </x:c>
      <x:c r="C48" s="1" t="s">
        <x:v>33</x:v>
      </x:c>
      <x:c r="D48" s="1" t="s"/>
      <x:c r="E48" s="1" t="s"/>
      <x:c r="F48" s="1" t="s">
        <x:v>97</x:v>
      </x:c>
      <x:c r="G48" s="1" t="s">
        <x:v>98</x:v>
      </x:c>
      <x:c r="H48"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48" s="1" t="s">
        <x:v>99</x:v>
      </x:c>
      <x:c r="J48" s="1" t="s">
        <x:v>37</x:v>
      </x:c>
      <x:c r="K48" s="1" t="s">
        <x:v>370</x:v>
      </x:c>
      <x:c r="L48" s="1" t="s">
        <x:v>371</x:v>
      </x:c>
      <x:c r="M48" s="1" t="s">
        <x:v>372</x:v>
      </x:c>
      <x:c r="N48" s="1" t="s">
        <x:v>373</x:v>
      </x:c>
      <x:c r="O48" s="1" t="s">
        <x:v>58</x:v>
      </x:c>
      <x:c r="P48" s="1" t="s">
        <x:v>43</x:v>
      </x:c>
      <x:c r="Q48" s="1" t="s">
        <x:v>44</x:v>
      </x:c>
      <x:c r="R48" s="1" t="s"/>
      <x:c r="S48" s="1" t="s">
        <x:v>288</x:v>
      </x:c>
      <x:c r="T48" s="1" t="s">
        <x:v>46</x:v>
      </x:c>
      <x:c r="U48" s="1" t="s">
        <x:v>374</x:v>
      </x:c>
      <x:c r="V48" s="1" t="s">
        <x:v>372</x:v>
      </x:c>
      <x:c r="W48" s="1" t="s">
        <x:v>375</x:v>
      </x:c>
      <x:c r="X48" s="1" t="s">
        <x:v>372</x:v>
      </x:c>
      <x:c r="Y48" s="1" t="s">
        <x:v>373</x:v>
      </x:c>
      <x:c r="Z48" s="1" t="s">
        <x:v>376</x:v>
      </x:c>
      <x:c r="AA48" s="1" t="n">
        <x:v>1743664987</x:v>
      </x:c>
      <x:c r="AB48" s="1" t="s">
        <x:v>49</x:v>
      </x:c>
      <x:c r="AC48" s="1" t="s">
        <x:v>43</x:v>
      </x:c>
      <x:c r="AD48" s="1" t="n">
        <x:v>298</x:v>
      </x:c>
      <x:c r="AE48" s="1" t="s"/>
      <x:c r="AF48" s="1" t="n">
        <x:v>10000</x:v>
      </x:c>
    </x:row>
    <x:row r="49" spans="1:32">
      <x:c r="A49" s="1" t="n">
        <x:v>3</x:v>
      </x:c>
      <x:c r="B49" s="1" t="s">
        <x:v>32</x:v>
      </x:c>
      <x:c r="C49" s="1" t="s">
        <x:v>33</x:v>
      </x:c>
      <x:c r="D49" s="1" t="s"/>
      <x:c r="E49" s="1" t="s"/>
      <x:c r="F49" s="1" t="s">
        <x:v>75</x:v>
      </x:c>
      <x:c r="G49" s="1" t="s">
        <x:v>76</x:v>
      </x:c>
      <x:c r="H49" s="2">
        <x:f>HYPERLINK("https://www.karnatakalive.in/news/adani-invitational-golf-championship-2025-yuvraj-sandhu-arjun-prasad-rise-to-top-in-round-two20250403122756/", "https://www.karnatakalive.in/news/adani-invitational-golf-championship-2025-yuvraj-sandhu-arjun-prasad-rise-to-top-in-round-two20250403122756/")</x:f>
      </x:c>
      <x:c r="I49" s="1" t="s">
        <x:v>77</x:v>
      </x:c>
      <x:c r="J49" s="1" t="s">
        <x:v>37</x:v>
      </x:c>
      <x:c r="K49" s="1" t="s">
        <x:v>377</x:v>
      </x:c>
      <x:c r="L49" s="1" t="s">
        <x:v>378</x:v>
      </x:c>
      <x:c r="M49" s="1" t="s">
        <x:v>379</x:v>
      </x:c>
      <x:c r="N49" s="1" t="s">
        <x:v>380</x:v>
      </x:c>
      <x:c r="O49" s="1" t="s">
        <x:v>58</x:v>
      </x:c>
      <x:c r="P49" s="1" t="s">
        <x:v>43</x:v>
      </x:c>
      <x:c r="Q49" s="1" t="s">
        <x:v>44</x:v>
      </x:c>
      <x:c r="R49" s="1" t="s"/>
      <x:c r="S49" s="1" t="s">
        <x:v>169</x:v>
      </x:c>
      <x:c r="T49" s="1" t="s">
        <x:v>46</x:v>
      </x:c>
      <x:c r="U49" s="1" t="s">
        <x:v>381</x:v>
      </x:c>
      <x:c r="V49" s="1" t="s">
        <x:v>379</x:v>
      </x:c>
      <x:c r="W49" s="1" t="s">
        <x:v>380</x:v>
      </x:c>
      <x:c r="X49" s="1" t="s">
        <x:v>379</x:v>
      </x:c>
      <x:c r="Y49" s="1" t="s">
        <x:v>380</x:v>
      </x:c>
      <x:c r="Z49" s="1" t="s">
        <x:v>382</x:v>
      </x:c>
      <x:c r="AA49" s="1" t="n">
        <x:v>1743664984</x:v>
      </x:c>
      <x:c r="AB49" s="1" t="s">
        <x:v>49</x:v>
      </x:c>
      <x:c r="AC49" s="1" t="s">
        <x:v>43</x:v>
      </x:c>
      <x:c r="AD49" s="1" t="n">
        <x:v>509</x:v>
      </x:c>
      <x:c r="AE49" s="1" t="s"/>
      <x:c r="AF49" s="1" t="n">
        <x:v>10000</x:v>
      </x:c>
    </x:row>
    <x:row r="50" spans="1:32">
      <x:c r="A50" s="1" t="n">
        <x:v>3</x:v>
      </x:c>
      <x:c r="B50" s="1" t="s">
        <x:v>32</x:v>
      </x:c>
      <x:c r="C50" s="1" t="s">
        <x:v>33</x:v>
      </x:c>
      <x:c r="D50" s="1" t="s"/>
      <x:c r="E50" s="1" t="s"/>
      <x:c r="F50" s="1" t="s">
        <x:v>97</x:v>
      </x:c>
      <x:c r="G50" s="1" t="s">
        <x:v>98</x:v>
      </x:c>
      <x:c r="H50"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0" s="1" t="s">
        <x:v>99</x:v>
      </x:c>
      <x:c r="J50" s="1" t="s">
        <x:v>37</x:v>
      </x:c>
      <x:c r="K50" s="1" t="s">
        <x:v>377</x:v>
      </x:c>
      <x:c r="L50" s="1" t="s">
        <x:v>378</x:v>
      </x:c>
      <x:c r="M50" s="1" t="s">
        <x:v>379</x:v>
      </x:c>
      <x:c r="N50" s="1" t="s">
        <x:v>380</x:v>
      </x:c>
      <x:c r="O50" s="1" t="s">
        <x:v>58</x:v>
      </x:c>
      <x:c r="P50" s="1" t="s">
        <x:v>43</x:v>
      </x:c>
      <x:c r="Q50" s="1" t="s">
        <x:v>44</x:v>
      </x:c>
      <x:c r="R50" s="1" t="s"/>
      <x:c r="S50" s="1" t="s">
        <x:v>291</x:v>
      </x:c>
      <x:c r="T50" s="1" t="s">
        <x:v>46</x:v>
      </x:c>
      <x:c r="U50" s="1" t="s">
        <x:v>381</x:v>
      </x:c>
      <x:c r="V50" s="1" t="s">
        <x:v>379</x:v>
      </x:c>
      <x:c r="W50" s="1" t="s">
        <x:v>380</x:v>
      </x:c>
      <x:c r="X50" s="1" t="s">
        <x:v>379</x:v>
      </x:c>
      <x:c r="Y50" s="1" t="s">
        <x:v>380</x:v>
      </x:c>
      <x:c r="Z50" s="1" t="s">
        <x:v>382</x:v>
      </x:c>
      <x:c r="AA50" s="1" t="n">
        <x:v>1743664984</x:v>
      </x:c>
      <x:c r="AB50" s="1" t="s">
        <x:v>49</x:v>
      </x:c>
      <x:c r="AC50" s="1" t="s">
        <x:v>43</x:v>
      </x:c>
      <x:c r="AD50" s="1" t="n">
        <x:v>298</x:v>
      </x:c>
      <x:c r="AE50" s="1" t="s"/>
      <x:c r="AF50" s="1" t="n">
        <x:v>10000</x:v>
      </x:c>
    </x:row>
    <x:row r="51" spans="1:32">
      <x:c r="A51" s="1" t="n">
        <x:v>3</x:v>
      </x:c>
      <x:c r="B51" s="1" t="s">
        <x:v>32</x:v>
      </x:c>
      <x:c r="C51" s="1" t="s">
        <x:v>33</x:v>
      </x:c>
      <x:c r="D51" s="1" t="s"/>
      <x:c r="E51" s="1" t="s"/>
      <x:c r="F51" s="1" t="s">
        <x:v>75</x:v>
      </x:c>
      <x:c r="G51" s="1" t="s">
        <x:v>76</x:v>
      </x:c>
      <x:c r="H51" s="2">
        <x:f>HYPERLINK("https://www.telanganajournal.in/news/adani-invitational-golf-championship-2025-yuvraj-sandhu-arjun-prasad-rise-to-top-in-round-two20250403122756/", "https://www.telanganajournal.in/news/adani-invitational-golf-championship-2025-yuvraj-sandhu-arjun-prasad-rise-to-top-in-round-two20250403122756/")</x:f>
      </x:c>
      <x:c r="I51" s="1" t="s">
        <x:v>77</x:v>
      </x:c>
      <x:c r="J51" s="1" t="s">
        <x:v>37</x:v>
      </x:c>
      <x:c r="K51" s="1" t="s">
        <x:v>383</x:v>
      </x:c>
      <x:c r="L51" s="1" t="s">
        <x:v>384</x:v>
      </x:c>
      <x:c r="M51" s="1" t="s">
        <x:v>266</x:v>
      </x:c>
      <x:c r="N51" s="1" t="s">
        <x:v>267</x:v>
      </x:c>
      <x:c r="O51" s="1" t="s">
        <x:v>58</x:v>
      </x:c>
      <x:c r="P51" s="1" t="s">
        <x:v>43</x:v>
      </x:c>
      <x:c r="Q51" s="1" t="s">
        <x:v>44</x:v>
      </x:c>
      <x:c r="R51" s="1" t="s"/>
      <x:c r="S51" s="1" t="s">
        <x:v>83</x:v>
      </x:c>
      <x:c r="T51" s="1" t="s">
        <x:v>46</x:v>
      </x:c>
      <x:c r="U51" s="1" t="s">
        <x:v>268</x:v>
      </x:c>
      <x:c r="V51" s="1" t="s">
        <x:v>266</x:v>
      </x:c>
      <x:c r="W51" s="1" t="s">
        <x:v>267</x:v>
      </x:c>
      <x:c r="X51" s="1" t="s">
        <x:v>266</x:v>
      </x:c>
      <x:c r="Y51" s="1" t="s">
        <x:v>267</x:v>
      </x:c>
      <x:c r="Z51" s="1" t="s">
        <x:v>269</x:v>
      </x:c>
      <x:c r="AA51" s="1" t="n">
        <x:v>1743664964</x:v>
      </x:c>
      <x:c r="AB51" s="1" t="s">
        <x:v>49</x:v>
      </x:c>
      <x:c r="AC51" s="1" t="s">
        <x:v>43</x:v>
      </x:c>
      <x:c r="AD51" s="1" t="n">
        <x:v>509</x:v>
      </x:c>
      <x:c r="AE51" s="1" t="s"/>
      <x:c r="AF51" s="1" t="n">
        <x:v>10000</x:v>
      </x:c>
    </x:row>
    <x:row r="52" spans="1:32">
      <x:c r="A52" s="1" t="n">
        <x:v>3</x:v>
      </x:c>
      <x:c r="B52" s="1" t="s">
        <x:v>32</x:v>
      </x:c>
      <x:c r="C52" s="1" t="s">
        <x:v>33</x:v>
      </x:c>
      <x:c r="D52" s="1" t="s"/>
      <x:c r="E52" s="1" t="s"/>
      <x:c r="F52" s="1" t="s">
        <x:v>97</x:v>
      </x:c>
      <x:c r="G52" s="1" t="s">
        <x:v>209</x:v>
      </x:c>
      <x:c r="H52"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2" s="1" t="s">
        <x:v>210</x:v>
      </x:c>
      <x:c r="J52" s="1" t="s">
        <x:v>37</x:v>
      </x:c>
      <x:c r="K52" s="1" t="s">
        <x:v>385</x:v>
      </x:c>
      <x:c r="L52" s="1" t="s">
        <x:v>386</x:v>
      </x:c>
      <x:c r="M52" s="1" t="s">
        <x:v>387</x:v>
      </x:c>
      <x:c r="N52" s="1" t="s">
        <x:v>388</x:v>
      </x:c>
      <x:c r="O52" s="1" t="s">
        <x:v>58</x:v>
      </x:c>
      <x:c r="P52" s="1" t="s">
        <x:v>43</x:v>
      </x:c>
      <x:c r="Q52" s="1" t="s">
        <x:v>44</x:v>
      </x:c>
      <x:c r="R52" s="1" t="s"/>
      <x:c r="S52" s="1" t="s">
        <x:v>104</x:v>
      </x:c>
      <x:c r="T52" s="1" t="s">
        <x:v>46</x:v>
      </x:c>
      <x:c r="U52" s="1" t="s">
        <x:v>389</x:v>
      </x:c>
      <x:c r="V52" s="1" t="s">
        <x:v>390</x:v>
      </x:c>
      <x:c r="W52" s="1" t="s">
        <x:v>391</x:v>
      </x:c>
      <x:c r="X52" s="1" t="s">
        <x:v>390</x:v>
      </x:c>
      <x:c r="Y52" s="1" t="s">
        <x:v>388</x:v>
      </x:c>
      <x:c r="Z52" s="1" t="s">
        <x:v>392</x:v>
      </x:c>
      <x:c r="AA52" s="1" t="n">
        <x:v>1743664959</x:v>
      </x:c>
      <x:c r="AB52" s="1" t="s">
        <x:v>49</x:v>
      </x:c>
      <x:c r="AC52" s="1" t="s">
        <x:v>43</x:v>
      </x:c>
      <x:c r="AD52" s="1" t="n">
        <x:v>298</x:v>
      </x:c>
      <x:c r="AE52" s="1" t="s"/>
      <x:c r="AF52" s="1" t="n">
        <x:v>10000</x:v>
      </x:c>
    </x:row>
    <x:row r="53" spans="1:32">
      <x:c r="A53" s="1" t="n">
        <x:v>3</x:v>
      </x:c>
      <x:c r="B53" s="1" t="s">
        <x:v>32</x:v>
      </x:c>
      <x:c r="C53" s="1" t="s">
        <x:v>33</x:v>
      </x:c>
      <x:c r="D53" s="1" t="s"/>
      <x:c r="E53" s="1" t="s"/>
      <x:c r="F53" s="1" t="s">
        <x:v>393</x:v>
      </x:c>
      <x:c r="G53" s="1" t="s">
        <x:v>394</x:v>
      </x:c>
      <x:c r="H53" s="2">
        <x:f>HYPERLINK("https://tezzbuzz.com/anant-ambani-net-worth-1174070-html/", "https://tezzbuzz.com/anant-ambani-net-worth-1174070-html/")</x:f>
      </x:c>
      <x:c r="I53" s="1" t="s">
        <x:v>395</x:v>
      </x:c>
      <x:c r="J53" s="1" t="s">
        <x:v>37</x:v>
      </x:c>
      <x:c r="K53" s="1" t="s">
        <x:v>396</x:v>
      </x:c>
      <x:c r="L53" s="1" t="s">
        <x:v>397</x:v>
      </x:c>
      <x:c r="M53" s="1" t="s">
        <x:v>398</x:v>
      </x:c>
      <x:c r="N53" s="1" t="s">
        <x:v>399</x:v>
      </x:c>
      <x:c r="O53" s="1" t="s">
        <x:v>58</x:v>
      </x:c>
      <x:c r="P53" s="1" t="s">
        <x:v>43</x:v>
      </x:c>
      <x:c r="Q53" s="1" t="s">
        <x:v>44</x:v>
      </x:c>
      <x:c r="R53" s="1" t="s"/>
      <x:c r="S53" s="1" t="s">
        <x:v>400</x:v>
      </x:c>
      <x:c r="T53" s="1" t="s">
        <x:v>46</x:v>
      </x:c>
      <x:c r="U53" s="1" t="s">
        <x:v>401</x:v>
      </x:c>
      <x:c r="V53" s="1" t="s">
        <x:v>398</x:v>
      </x:c>
      <x:c r="W53" s="1" t="s">
        <x:v>399</x:v>
      </x:c>
      <x:c r="X53" s="1" t="s">
        <x:v>398</x:v>
      </x:c>
      <x:c r="Y53" s="1" t="s">
        <x:v>399</x:v>
      </x:c>
      <x:c r="Z53" s="1" t="s">
        <x:v>402</x:v>
      </x:c>
      <x:c r="AA53" s="1" t="n">
        <x:v>1743664950</x:v>
      </x:c>
      <x:c r="AB53" s="1" t="s">
        <x:v>49</x:v>
      </x:c>
      <x:c r="AC53" s="1" t="s">
        <x:v>43</x:v>
      </x:c>
      <x:c r="AD53" s="1" t="n">
        <x:v>343</x:v>
      </x:c>
      <x:c r="AE53" s="1" t="s"/>
      <x:c r="AF53" s="1" t="n">
        <x:v>10000</x:v>
      </x:c>
    </x:row>
    <x:row r="54" spans="1:32">
      <x:c r="A54" s="1" t="n">
        <x:v>3</x:v>
      </x:c>
      <x:c r="B54" s="1" t="s">
        <x:v>32</x:v>
      </x:c>
      <x:c r="C54" s="1" t="s">
        <x:v>33</x:v>
      </x:c>
      <x:c r="D54" s="1" t="s"/>
      <x:c r="E54" s="1" t="s"/>
      <x:c r="F54" s="1" t="s">
        <x:v>97</x:v>
      </x:c>
      <x:c r="G54" s="1" t="s">
        <x:v>98</x:v>
      </x:c>
      <x:c r="H54"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4" s="1" t="s">
        <x:v>99</x:v>
      </x:c>
      <x:c r="J54" s="1" t="s">
        <x:v>37</x:v>
      </x:c>
      <x:c r="K54" s="1" t="s">
        <x:v>403</x:v>
      </x:c>
      <x:c r="L54" s="1" t="s">
        <x:v>404</x:v>
      </x:c>
      <x:c r="M54" s="1" t="s">
        <x:v>174</x:v>
      </x:c>
      <x:c r="N54" s="1" t="s">
        <x:v>175</x:v>
      </x:c>
      <x:c r="O54" s="1" t="s">
        <x:v>58</x:v>
      </x:c>
      <x:c r="P54" s="1" t="s">
        <x:v>43</x:v>
      </x:c>
      <x:c r="Q54" s="1" t="s">
        <x:v>44</x:v>
      </x:c>
      <x:c r="R54" s="1" t="s"/>
      <x:c r="S54" s="1" t="s">
        <x:v>104</x:v>
      </x:c>
      <x:c r="T54" s="1" t="s">
        <x:v>46</x:v>
      </x:c>
      <x:c r="U54" s="1" t="s">
        <x:v>176</x:v>
      </x:c>
      <x:c r="V54" s="1" t="s">
        <x:v>405</x:v>
      </x:c>
      <x:c r="W54" s="1" t="s">
        <x:v>406</x:v>
      </x:c>
      <x:c r="X54" s="1" t="s">
        <x:v>174</x:v>
      </x:c>
      <x:c r="Y54" s="1" t="s">
        <x:v>175</x:v>
      </x:c>
      <x:c r="Z54" s="1" t="s">
        <x:v>179</x:v>
      </x:c>
      <x:c r="AA54" s="1" t="n">
        <x:v>1743664948</x:v>
      </x:c>
      <x:c r="AB54" s="1" t="s">
        <x:v>49</x:v>
      </x:c>
      <x:c r="AC54" s="1" t="s">
        <x:v>43</x:v>
      </x:c>
      <x:c r="AD54" s="1" t="n">
        <x:v>298</x:v>
      </x:c>
      <x:c r="AE54" s="1" t="s"/>
      <x:c r="AF54" s="1" t="n">
        <x:v>10000</x:v>
      </x:c>
    </x:row>
    <x:row r="55" spans="1:32">
      <x:c r="A55" s="1" t="n">
        <x:v>3</x:v>
      </x:c>
      <x:c r="B55" s="1" t="s">
        <x:v>32</x:v>
      </x:c>
      <x:c r="C55" s="1" t="s">
        <x:v>33</x:v>
      </x:c>
      <x:c r="D55" s="1" t="s"/>
      <x:c r="E55" s="1" t="s"/>
      <x:c r="F55" s="1" t="s">
        <x:v>97</x:v>
      </x:c>
      <x:c r="G55" s="1" t="s">
        <x:v>98</x:v>
      </x:c>
      <x:c r="H55"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5" s="1" t="s">
        <x:v>99</x:v>
      </x:c>
      <x:c r="J55" s="1" t="s">
        <x:v>37</x:v>
      </x:c>
      <x:c r="K55" s="1" t="s">
        <x:v>407</x:v>
      </x:c>
      <x:c r="L55" s="1" t="s">
        <x:v>408</x:v>
      </x:c>
      <x:c r="M55" s="1" t="s">
        <x:v>409</x:v>
      </x:c>
      <x:c r="N55" s="1" t="s">
        <x:v>410</x:v>
      </x:c>
      <x:c r="O55" s="1" t="s">
        <x:v>58</x:v>
      </x:c>
      <x:c r="P55" s="1" t="s">
        <x:v>43</x:v>
      </x:c>
      <x:c r="Q55" s="1" t="s">
        <x:v>44</x:v>
      </x:c>
      <x:c r="R55" s="1" t="s"/>
      <x:c r="S55" s="1" t="s">
        <x:v>104</x:v>
      </x:c>
      <x:c r="T55" s="1" t="s">
        <x:v>46</x:v>
      </x:c>
      <x:c r="U55" s="1" t="s">
        <x:v>411</x:v>
      </x:c>
      <x:c r="V55" s="1" t="s">
        <x:v>409</x:v>
      </x:c>
      <x:c r="W55" s="1" t="s">
        <x:v>410</x:v>
      </x:c>
      <x:c r="X55" s="1" t="s">
        <x:v>409</x:v>
      </x:c>
      <x:c r="Y55" s="1" t="s">
        <x:v>410</x:v>
      </x:c>
      <x:c r="Z55" s="1" t="s">
        <x:v>412</x:v>
      </x:c>
      <x:c r="AA55" s="1" t="n">
        <x:v>1743664890</x:v>
      </x:c>
      <x:c r="AB55" s="1" t="s">
        <x:v>49</x:v>
      </x:c>
      <x:c r="AC55" s="1" t="s">
        <x:v>43</x:v>
      </x:c>
      <x:c r="AD55" s="1" t="n">
        <x:v>298</x:v>
      </x:c>
      <x:c r="AE55" s="1" t="s"/>
      <x:c r="AF55" s="1" t="n">
        <x:v>10000</x:v>
      </x:c>
    </x:row>
    <x:row r="56" spans="1:32">
      <x:c r="A56" s="1" t="n">
        <x:v>3</x:v>
      </x:c>
      <x:c r="B56" s="1" t="s">
        <x:v>32</x:v>
      </x:c>
      <x:c r="C56" s="1" t="s">
        <x:v>33</x:v>
      </x:c>
      <x:c r="D56" s="1" t="s"/>
      <x:c r="E56" s="1" t="s"/>
      <x:c r="F56" s="1" t="s">
        <x:v>75</x:v>
      </x:c>
      <x:c r="G56" s="1" t="s">
        <x:v>258</x:v>
      </x:c>
      <x:c r="H56" s="2">
        <x:f>HYPERLINK("https://www.delhilivenews.in/news/adani-invitational-golf-championship-2025-yuvraj-sandhu-arjun-prasad-rise-to-top-in-round-two20250403122756/", "https://www.delhilivenews.in/news/adani-invitational-golf-championship-2025-yuvraj-sandhu-arjun-prasad-rise-to-top-in-round-two20250403122756/")</x:f>
      </x:c>
      <x:c r="I56" s="1" t="s">
        <x:v>259</x:v>
      </x:c>
      <x:c r="J56" s="1" t="s">
        <x:v>37</x:v>
      </x:c>
      <x:c r="K56" s="1" t="s">
        <x:v>413</x:v>
      </x:c>
      <x:c r="L56" s="1" t="s">
        <x:v>414</x:v>
      </x:c>
      <x:c r="M56" s="1" t="s">
        <x:v>387</x:v>
      </x:c>
      <x:c r="N56" s="1" t="s">
        <x:v>388</x:v>
      </x:c>
      <x:c r="O56" s="1" t="s">
        <x:v>58</x:v>
      </x:c>
      <x:c r="P56" s="1" t="s">
        <x:v>43</x:v>
      </x:c>
      <x:c r="Q56" s="1" t="s">
        <x:v>44</x:v>
      </x:c>
      <x:c r="R56" s="1" t="s"/>
      <x:c r="S56" s="1" t="s">
        <x:v>83</x:v>
      </x:c>
      <x:c r="T56" s="1" t="s">
        <x:v>46</x:v>
      </x:c>
      <x:c r="U56" s="1" t="s">
        <x:v>389</x:v>
      </x:c>
      <x:c r="V56" s="1" t="s">
        <x:v>390</x:v>
      </x:c>
      <x:c r="W56" s="1" t="s">
        <x:v>388</x:v>
      </x:c>
      <x:c r="X56" s="1" t="s">
        <x:v>390</x:v>
      </x:c>
      <x:c r="Y56" s="1" t="s">
        <x:v>388</x:v>
      </x:c>
      <x:c r="Z56" s="1" t="s">
        <x:v>392</x:v>
      </x:c>
      <x:c r="AA56" s="1" t="n">
        <x:v>1743664864</x:v>
      </x:c>
      <x:c r="AB56" s="1" t="s">
        <x:v>49</x:v>
      </x:c>
      <x:c r="AC56" s="1" t="s">
        <x:v>43</x:v>
      </x:c>
      <x:c r="AD56" s="1" t="n">
        <x:v>457</x:v>
      </x:c>
      <x:c r="AE56" s="1" t="s"/>
      <x:c r="AF56" s="1" t="n">
        <x:v>10000</x:v>
      </x:c>
    </x:row>
    <x:row r="57" spans="1:32">
      <x:c r="A57" s="1" t="n">
        <x:v>3</x:v>
      </x:c>
      <x:c r="B57" s="1" t="s">
        <x:v>32</x:v>
      </x:c>
      <x:c r="C57" s="1" t="s">
        <x:v>33</x:v>
      </x:c>
      <x:c r="D57" s="1" t="s"/>
      <x:c r="E57" s="1" t="s"/>
      <x:c r="F57" s="1" t="s">
        <x:v>415</x:v>
      </x:c>
      <x:c r="G57" s="1" t="s"/>
      <x:c r="H57"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7" s="1" t="s">
        <x:v>259</x:v>
      </x:c>
      <x:c r="J57" s="1" t="s">
        <x:v>416</x:v>
      </x:c>
      <x:c r="K57" s="1" t="s">
        <x:v>417</x:v>
      </x:c>
      <x:c r="L57" s="1" t="s">
        <x:v>418</x:v>
      </x:c>
      <x:c r="M57" s="1" t="s">
        <x:v>342</x:v>
      </x:c>
      <x:c r="N57" s="1" t="s">
        <x:v>343</x:v>
      </x:c>
      <x:c r="O57" s="1" t="s">
        <x:v>58</x:v>
      </x:c>
      <x:c r="P57" s="1" t="s">
        <x:v>43</x:v>
      </x:c>
      <x:c r="Q57" s="1" t="s">
        <x:v>44</x:v>
      </x:c>
      <x:c r="R57" s="1" t="s"/>
      <x:c r="S57" s="1" t="s">
        <x:v>419</x:v>
      </x:c>
      <x:c r="T57" s="1" t="s">
        <x:v>46</x:v>
      </x:c>
      <x:c r="U57" s="1" t="s">
        <x:v>345</x:v>
      </x:c>
      <x:c r="V57" s="1" t="s">
        <x:v>346</x:v>
      </x:c>
      <x:c r="W57" s="1" t="s">
        <x:v>347</x:v>
      </x:c>
      <x:c r="X57" s="1" t="s">
        <x:v>342</x:v>
      </x:c>
      <x:c r="Y57" s="1" t="s">
        <x:v>343</x:v>
      </x:c>
      <x:c r="Z57" s="1" t="s">
        <x:v>348</x:v>
      </x:c>
      <x:c r="AA57" s="1" t="n">
        <x:v>1743664824</x:v>
      </x:c>
      <x:c r="AB57" s="1" t="s">
        <x:v>49</x:v>
      </x:c>
      <x:c r="AC57" s="1" t="s">
        <x:v>43</x:v>
      </x:c>
      <x:c r="AD57" s="1" t="n">
        <x:v>63</x:v>
      </x:c>
      <x:c r="AE57" s="1" t="s"/>
      <x:c r="AF57" s="1" t="n">
        <x:v>10000</x:v>
      </x:c>
    </x:row>
    <x:row r="58" spans="1:32">
      <x:c r="A58" s="1" t="n">
        <x:v>3</x:v>
      </x:c>
      <x:c r="B58" s="1" t="s">
        <x:v>32</x:v>
      </x:c>
      <x:c r="C58" s="1" t="s">
        <x:v>33</x:v>
      </x:c>
      <x:c r="D58" s="1" t="s"/>
      <x:c r="E58" s="1" t="s"/>
      <x:c r="F58" s="1" t="s">
        <x:v>420</x:v>
      </x:c>
      <x:c r="G58" s="1" t="s">
        <x:v>421</x:v>
      </x:c>
      <x:c r="H58" s="2">
        <x:f>HYPERLINK("https://www.dsij.in/dsijarticledetail/tata-vs-adani-who-has-more-debt-on-the-books-trustworthy-tata-or-aggressive-adani-id013-47938-1", "https://www.dsij.in/dsijarticledetail/tata-vs-adani-who-has-more-debt-on-the-books-trustworthy-tata-or-aggressive-adani-id013-47938-1")</x:f>
      </x:c>
      <x:c r="I58" s="1" t="s">
        <x:v>422</x:v>
      </x:c>
      <x:c r="J58" s="1" t="s">
        <x:v>37</x:v>
      </x:c>
      <x:c r="K58" s="1" t="s">
        <x:v>423</x:v>
      </x:c>
      <x:c r="L58" s="1" t="s">
        <x:v>424</x:v>
      </x:c>
      <x:c r="M58" s="1" t="s">
        <x:v>425</x:v>
      </x:c>
      <x:c r="N58" s="1" t="s">
        <x:v>426</x:v>
      </x:c>
      <x:c r="O58" s="1" t="s">
        <x:v>58</x:v>
      </x:c>
      <x:c r="P58" s="1" t="s">
        <x:v>43</x:v>
      </x:c>
      <x:c r="Q58" s="1" t="s">
        <x:v>44</x:v>
      </x:c>
      <x:c r="R58" s="1" t="s"/>
      <x:c r="S58" s="1" t="s">
        <x:v>427</x:v>
      </x:c>
      <x:c r="T58" s="1" t="s">
        <x:v>46</x:v>
      </x:c>
      <x:c r="U58" s="1" t="s">
        <x:v>428</x:v>
      </x:c>
      <x:c r="V58" s="1" t="s">
        <x:v>425</x:v>
      </x:c>
      <x:c r="W58" s="1" t="s">
        <x:v>426</x:v>
      </x:c>
      <x:c r="X58" s="1" t="s">
        <x:v>425</x:v>
      </x:c>
      <x:c r="Y58" s="1" t="s">
        <x:v>426</x:v>
      </x:c>
      <x:c r="Z58" s="1" t="s">
        <x:v>429</x:v>
      </x:c>
      <x:c r="AA58" s="1" t="n">
        <x:v>1743664810</x:v>
      </x:c>
      <x:c r="AB58" s="1" t="s">
        <x:v>49</x:v>
      </x:c>
      <x:c r="AC58" s="1" t="s">
        <x:v>43</x:v>
      </x:c>
      <x:c r="AD58" s="1" t="n">
        <x:v>647</x:v>
      </x:c>
      <x:c r="AE58" s="1" t="s"/>
      <x:c r="AF58" s="1" t="n">
        <x:v>10000</x:v>
      </x:c>
    </x:row>
    <x:row r="59" spans="1:32">
      <x:c r="A59" s="1" t="n">
        <x:v>3</x:v>
      </x:c>
      <x:c r="B59" s="1" t="s">
        <x:v>32</x:v>
      </x:c>
      <x:c r="C59" s="1" t="s">
        <x:v>33</x:v>
      </x:c>
      <x:c r="D59" s="1" t="s"/>
      <x:c r="E59" s="1" t="s"/>
      <x:c r="F59" s="1" t="s">
        <x:v>75</x:v>
      </x:c>
      <x:c r="G59" s="1" t="s">
        <x:v>76</x:v>
      </x:c>
      <x:c r="H59" s="2">
        <x:f>HYPERLINK("https://www.westbengalkhabar.in/news/adani-invitational-golf-championship-2025-yuvraj-sandhu-arjun-prasad-rise-to-top-in-round-two20250403122756/", "https://www.westbengalkhabar.in/news/adani-invitational-golf-championship-2025-yuvraj-sandhu-arjun-prasad-rise-to-top-in-round-two20250403122756/")</x:f>
      </x:c>
      <x:c r="I59" s="1" t="s">
        <x:v>77</x:v>
      </x:c>
      <x:c r="J59" s="1" t="s">
        <x:v>37</x:v>
      </x:c>
      <x:c r="K59" s="1" t="s">
        <x:v>430</x:v>
      </x:c>
      <x:c r="L59" s="1" t="s">
        <x:v>431</x:v>
      </x:c>
      <x:c r="M59" s="1" t="s">
        <x:v>102</x:v>
      </x:c>
      <x:c r="N59" s="1" t="s">
        <x:v>103</x:v>
      </x:c>
      <x:c r="O59" s="1" t="s">
        <x:v>58</x:v>
      </x:c>
      <x:c r="P59" s="1" t="s">
        <x:v>43</x:v>
      </x:c>
      <x:c r="Q59" s="1" t="s">
        <x:v>44</x:v>
      </x:c>
      <x:c r="R59" s="1" t="s"/>
      <x:c r="S59" s="1" t="s">
        <x:v>83</x:v>
      </x:c>
      <x:c r="T59" s="1" t="s">
        <x:v>46</x:v>
      </x:c>
      <x:c r="U59" s="1" t="s">
        <x:v>105</x:v>
      </x:c>
      <x:c r="V59" s="1" t="s">
        <x:v>102</x:v>
      </x:c>
      <x:c r="W59" s="1" t="s">
        <x:v>103</x:v>
      </x:c>
      <x:c r="X59" s="1" t="s">
        <x:v>102</x:v>
      </x:c>
      <x:c r="Y59" s="1" t="s">
        <x:v>103</x:v>
      </x:c>
      <x:c r="Z59" s="1" t="s">
        <x:v>106</x:v>
      </x:c>
      <x:c r="AA59" s="1" t="n">
        <x:v>1743664721</x:v>
      </x:c>
      <x:c r="AB59" s="1" t="s">
        <x:v>49</x:v>
      </x:c>
      <x:c r="AC59" s="1" t="s">
        <x:v>43</x:v>
      </x:c>
      <x:c r="AD59" s="1" t="n">
        <x:v>509</x:v>
      </x:c>
      <x:c r="AE59" s="1" t="s"/>
      <x:c r="AF59" s="1" t="n">
        <x:v>10000</x:v>
      </x:c>
    </x:row>
    <x:row r="60" spans="1:32">
      <x:c r="A60" s="1" t="n">
        <x:v>3</x:v>
      </x:c>
      <x:c r="B60" s="1" t="s">
        <x:v>32</x:v>
      </x:c>
      <x:c r="C60" s="1" t="s">
        <x:v>33</x:v>
      </x:c>
      <x:c r="D60" s="1" t="s"/>
      <x:c r="E60" s="1" t="s"/>
      <x:c r="F60" s="1" t="s">
        <x:v>75</x:v>
      </x:c>
      <x:c r="G60" s="1" t="s">
        <x:v>432</x:v>
      </x:c>
      <x:c r="H60"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0" s="1" t="s">
        <x:v>433</x:v>
      </x:c>
      <x:c r="J60" s="1" t="s">
        <x:v>37</x:v>
      </x:c>
      <x:c r="K60" s="1" t="s">
        <x:v>434</x:v>
      </x:c>
      <x:c r="L60" s="1" t="s">
        <x:v>435</x:v>
      </x:c>
      <x:c r="M60" s="1" t="s">
        <x:v>436</x:v>
      </x:c>
      <x:c r="N60" s="1" t="s">
        <x:v>437</x:v>
      </x:c>
      <x:c r="O60" s="1" t="s">
        <x:v>58</x:v>
      </x:c>
      <x:c r="P60" s="1" t="s">
        <x:v>43</x:v>
      </x:c>
      <x:c r="Q60" s="1" t="s">
        <x:v>44</x:v>
      </x:c>
      <x:c r="R60" s="1" t="s"/>
      <x:c r="S60" s="1" t="s"/>
      <x:c r="T60" s="1" t="s">
        <x:v>46</x:v>
      </x:c>
      <x:c r="U60" s="1" t="s">
        <x:v>438</x:v>
      </x:c>
      <x:c r="V60" s="1" t="s">
        <x:v>436</x:v>
      </x:c>
      <x:c r="W60" s="1" t="s">
        <x:v>437</x:v>
      </x:c>
      <x:c r="X60" s="1" t="s">
        <x:v>436</x:v>
      </x:c>
      <x:c r="Y60" s="1" t="s">
        <x:v>437</x:v>
      </x:c>
      <x:c r="Z60" s="1" t="s">
        <x:v>439</x:v>
      </x:c>
      <x:c r="AA60" s="1" t="n">
        <x:v>1743664570</x:v>
      </x:c>
      <x:c r="AB60" s="1" t="s">
        <x:v>49</x:v>
      </x:c>
      <x:c r="AC60" s="1" t="s">
        <x:v>43</x:v>
      </x:c>
      <x:c r="AD60" s="1" t="n">
        <x:v>156</x:v>
      </x:c>
      <x:c r="AE60" s="1" t="s">
        <x:v>440</x:v>
      </x:c>
      <x:c r="AF60" s="1" t="n">
        <x:v>25000</x:v>
      </x:c>
    </x:row>
    <x:row r="61" spans="1:32">
      <x:c r="A61" s="1" t="n">
        <x:v>3</x:v>
      </x:c>
      <x:c r="B61" s="1" t="s">
        <x:v>32</x:v>
      </x:c>
      <x:c r="C61" s="1" t="s">
        <x:v>33</x:v>
      </x:c>
      <x:c r="D61" s="1" t="s"/>
      <x:c r="E61" s="1" t="s"/>
      <x:c r="F61" s="1" t="s">
        <x:v>75</x:v>
      </x:c>
      <x:c r="G61" s="1" t="s">
        <x:v>441</x:v>
      </x:c>
      <x:c r="H61" s="2">
        <x:f>HYPERLINK("https://www.odishapost.news/news/adani-invitational-golf-championship-2025-yuvraj-sandhu-arjun-prasad-rise-to-top-in-round-two20250403122756/", "https://www.odishapost.news/news/adani-invitational-golf-championship-2025-yuvraj-sandhu-arjun-prasad-rise-to-top-in-round-two20250403122756/")</x:f>
      </x:c>
      <x:c r="I61" s="1" t="s">
        <x:v>77</x:v>
      </x:c>
      <x:c r="J61" s="1" t="s">
        <x:v>37</x:v>
      </x:c>
      <x:c r="K61" s="1" t="s">
        <x:v>442</x:v>
      </x:c>
      <x:c r="L61" s="1" t="s">
        <x:v>443</x:v>
      </x:c>
      <x:c r="M61" s="1" t="s">
        <x:v>444</x:v>
      </x:c>
      <x:c r="N61" s="1" t="s">
        <x:v>445</x:v>
      </x:c>
      <x:c r="O61" s="1" t="s">
        <x:v>58</x:v>
      </x:c>
      <x:c r="P61" s="1" t="s">
        <x:v>43</x:v>
      </x:c>
      <x:c r="Q61" s="1" t="s">
        <x:v>44</x:v>
      </x:c>
      <x:c r="R61" s="1" t="s"/>
      <x:c r="S61" s="1" t="s">
        <x:v>83</x:v>
      </x:c>
      <x:c r="T61" s="1" t="s">
        <x:v>46</x:v>
      </x:c>
      <x:c r="U61" s="1" t="s">
        <x:v>446</x:v>
      </x:c>
      <x:c r="V61" s="1" t="s">
        <x:v>444</x:v>
      </x:c>
      <x:c r="W61" s="1" t="s">
        <x:v>447</x:v>
      </x:c>
      <x:c r="X61" s="1" t="s">
        <x:v>444</x:v>
      </x:c>
      <x:c r="Y61" s="1" t="s">
        <x:v>445</x:v>
      </x:c>
      <x:c r="Z61" s="1" t="s">
        <x:v>448</x:v>
      </x:c>
      <x:c r="AA61" s="1" t="n">
        <x:v>1743664543</x:v>
      </x:c>
      <x:c r="AB61" s="1" t="s">
        <x:v>49</x:v>
      </x:c>
      <x:c r="AC61" s="1" t="s">
        <x:v>43</x:v>
      </x:c>
      <x:c r="AD61" s="1" t="n">
        <x:v>511</x:v>
      </x:c>
      <x:c r="AE61" s="1" t="s"/>
      <x:c r="AF61" s="1" t="n">
        <x:v>10000</x:v>
      </x:c>
    </x:row>
    <x:row r="62" spans="1:32">
      <x:c r="A62" s="1" t="n">
        <x:v>3</x:v>
      </x:c>
      <x:c r="B62" s="1" t="s">
        <x:v>32</x:v>
      </x:c>
      <x:c r="C62" s="1" t="s">
        <x:v>33</x:v>
      </x:c>
      <x:c r="D62" s="1" t="s"/>
      <x:c r="E62" s="1" t="s"/>
      <x:c r="F62" s="1" t="s">
        <x:v>97</x:v>
      </x:c>
      <x:c r="G62" s="1" t="s">
        <x:v>449</x:v>
      </x:c>
      <x:c r="H62"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2" s="1" t="s">
        <x:v>99</x:v>
      </x:c>
      <x:c r="J62" s="1" t="s">
        <x:v>37</x:v>
      </x:c>
      <x:c r="K62" s="1" t="s">
        <x:v>442</x:v>
      </x:c>
      <x:c r="L62" s="1" t="s">
        <x:v>443</x:v>
      </x:c>
      <x:c r="M62" s="1" t="s">
        <x:v>444</x:v>
      </x:c>
      <x:c r="N62" s="1" t="s">
        <x:v>445</x:v>
      </x:c>
      <x:c r="O62" s="1" t="s">
        <x:v>58</x:v>
      </x:c>
      <x:c r="P62" s="1" t="s">
        <x:v>43</x:v>
      </x:c>
      <x:c r="Q62" s="1" t="s">
        <x:v>44</x:v>
      </x:c>
      <x:c r="R62" s="1" t="s"/>
      <x:c r="S62" s="1" t="s">
        <x:v>104</x:v>
      </x:c>
      <x:c r="T62" s="1" t="s">
        <x:v>46</x:v>
      </x:c>
      <x:c r="U62" s="1" t="s">
        <x:v>446</x:v>
      </x:c>
      <x:c r="V62" s="1" t="s">
        <x:v>444</x:v>
      </x:c>
      <x:c r="W62" s="1" t="s">
        <x:v>447</x:v>
      </x:c>
      <x:c r="X62" s="1" t="s">
        <x:v>444</x:v>
      </x:c>
      <x:c r="Y62" s="1" t="s">
        <x:v>445</x:v>
      </x:c>
      <x:c r="Z62" s="1" t="s">
        <x:v>448</x:v>
      </x:c>
      <x:c r="AA62" s="1" t="n">
        <x:v>1743664543</x:v>
      </x:c>
      <x:c r="AB62" s="1" t="s">
        <x:v>49</x:v>
      </x:c>
      <x:c r="AC62" s="1" t="s">
        <x:v>43</x:v>
      </x:c>
      <x:c r="AD62" s="1" t="n">
        <x:v>300</x:v>
      </x:c>
      <x:c r="AE62" s="1" t="s"/>
      <x:c r="AF62" s="1" t="n">
        <x:v>10000</x:v>
      </x:c>
    </x:row>
    <x:row r="63" spans="1:32">
      <x:c r="A63" s="1" t="n">
        <x:v>3</x:v>
      </x:c>
      <x:c r="B63" s="1" t="s">
        <x:v>32</x:v>
      </x:c>
      <x:c r="C63" s="1" t="s">
        <x:v>33</x:v>
      </x:c>
      <x:c r="D63" s="1" t="s"/>
      <x:c r="E63" s="1" t="s"/>
      <x:c r="F63" s="1" t="s">
        <x:v>75</x:v>
      </x:c>
      <x:c r="G63" s="1" t="s">
        <x:v>76</x:v>
      </x:c>
      <x:c r="H63" s="2">
        <x:f>HYPERLINK("https://www.bihartimes.news/news/adani-invitational-golf-championship-2025-yuvraj-sandhu-arjun-prasad-rise-to-top-in-round-two20250403122756/", "https://www.bihartimes.news/news/adani-invitational-golf-championship-2025-yuvraj-sandhu-arjun-prasad-rise-to-top-in-round-two20250403122756/")</x:f>
      </x:c>
      <x:c r="I63" s="1" t="s">
        <x:v>77</x:v>
      </x:c>
      <x:c r="J63" s="1" t="s">
        <x:v>37</x:v>
      </x:c>
      <x:c r="K63" s="1" t="s">
        <x:v>450</x:v>
      </x:c>
      <x:c r="L63" s="1" t="s">
        <x:v>451</x:v>
      </x:c>
      <x:c r="M63" s="1" t="s">
        <x:v>409</x:v>
      </x:c>
      <x:c r="N63" s="1" t="s">
        <x:v>410</x:v>
      </x:c>
      <x:c r="O63" s="1" t="s">
        <x:v>58</x:v>
      </x:c>
      <x:c r="P63" s="1" t="s">
        <x:v>43</x:v>
      </x:c>
      <x:c r="Q63" s="1" t="s">
        <x:v>44</x:v>
      </x:c>
      <x:c r="R63" s="1" t="s"/>
      <x:c r="S63" s="1" t="s">
        <x:v>83</x:v>
      </x:c>
      <x:c r="T63" s="1" t="s">
        <x:v>46</x:v>
      </x:c>
      <x:c r="U63" s="1" t="s">
        <x:v>411</x:v>
      </x:c>
      <x:c r="V63" s="1" t="s">
        <x:v>452</x:v>
      </x:c>
      <x:c r="W63" s="1" t="s">
        <x:v>453</x:v>
      </x:c>
      <x:c r="X63" s="1" t="s">
        <x:v>409</x:v>
      </x:c>
      <x:c r="Y63" s="1" t="s">
        <x:v>410</x:v>
      </x:c>
      <x:c r="Z63" s="1" t="s">
        <x:v>412</x:v>
      </x:c>
      <x:c r="AA63" s="1" t="n">
        <x:v>1743664502</x:v>
      </x:c>
      <x:c r="AB63" s="1" t="s">
        <x:v>49</x:v>
      </x:c>
      <x:c r="AC63" s="1" t="s">
        <x:v>43</x:v>
      </x:c>
      <x:c r="AD63" s="1" t="n">
        <x:v>509</x:v>
      </x:c>
      <x:c r="AE63" s="1" t="s"/>
      <x:c r="AF63" s="1" t="n">
        <x:v>10000</x:v>
      </x:c>
    </x:row>
    <x:row r="64" spans="1:32">
      <x:c r="A64" s="1" t="n">
        <x:v>3</x:v>
      </x:c>
      <x:c r="B64" s="1" t="s">
        <x:v>32</x:v>
      </x:c>
      <x:c r="C64" s="1" t="s">
        <x:v>33</x:v>
      </x:c>
      <x:c r="D64" s="1" t="s"/>
      <x:c r="E64" s="1" t="s"/>
      <x:c r="F64" s="1" t="s">
        <x:v>97</x:v>
      </x:c>
      <x:c r="G64" s="1" t="s">
        <x:v>454</x:v>
      </x:c>
      <x:c r="H64"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4" s="1" t="s">
        <x:v>99</x:v>
      </x:c>
      <x:c r="J64" s="1" t="s">
        <x:v>37</x:v>
      </x:c>
      <x:c r="K64" s="1" t="s">
        <x:v>455</x:v>
      </x:c>
      <x:c r="L64" s="1" t="s">
        <x:v>456</x:v>
      </x:c>
      <x:c r="M64" s="1" t="s">
        <x:v>457</x:v>
      </x:c>
      <x:c r="N64" s="1" t="s">
        <x:v>458</x:v>
      </x:c>
      <x:c r="O64" s="1" t="s">
        <x:v>58</x:v>
      </x:c>
      <x:c r="P64" s="1" t="s">
        <x:v>43</x:v>
      </x:c>
      <x:c r="Q64" s="1" t="s">
        <x:v>44</x:v>
      </x:c>
      <x:c r="R64" s="1" t="s"/>
      <x:c r="S64" s="1" t="s">
        <x:v>459</x:v>
      </x:c>
      <x:c r="T64" s="1" t="s">
        <x:v>46</x:v>
      </x:c>
      <x:c r="U64" s="1" t="s">
        <x:v>460</x:v>
      </x:c>
      <x:c r="V64" s="1" t="s">
        <x:v>457</x:v>
      </x:c>
      <x:c r="W64" s="1" t="s">
        <x:v>458</x:v>
      </x:c>
      <x:c r="X64" s="1" t="s">
        <x:v>457</x:v>
      </x:c>
      <x:c r="Y64" s="1" t="s">
        <x:v>458</x:v>
      </x:c>
      <x:c r="Z64" s="1" t="s">
        <x:v>461</x:v>
      </x:c>
      <x:c r="AA64" s="1" t="n">
        <x:v>1743664401</x:v>
      </x:c>
      <x:c r="AB64" s="1" t="s">
        <x:v>49</x:v>
      </x:c>
      <x:c r="AC64" s="1" t="s">
        <x:v>43</x:v>
      </x:c>
      <x:c r="AD64" s="1" t="n">
        <x:v>335</x:v>
      </x:c>
      <x:c r="AE64" s="1" t="s"/>
      <x:c r="AF64" s="1" t="n">
        <x:v>80000</x:v>
      </x:c>
    </x:row>
    <x:row r="65" spans="1:32">
      <x:c r="A65" s="1" t="n">
        <x:v>3</x:v>
      </x:c>
      <x:c r="B65" s="1" t="s">
        <x:v>32</x:v>
      </x:c>
      <x:c r="C65" s="1" t="s">
        <x:v>33</x:v>
      </x:c>
      <x:c r="D65" s="1" t="s"/>
      <x:c r="E65" s="1" t="s"/>
      <x:c r="F65" s="1" t="s">
        <x:v>75</x:v>
      </x:c>
      <x:c r="G65" s="1" t="s">
        <x:v>76</x:v>
      </x:c>
      <x:c r="H65" s="2">
        <x:f>HYPERLINK("https://www.southindianews.in/news/adani-invitational-golf-championship-2025-yuvraj-sandhu-arjun-prasad-rise-to-top-in-round-two20250403122756/", "https://www.southindianews.in/news/adani-invitational-golf-championship-2025-yuvraj-sandhu-arjun-prasad-rise-to-top-in-round-two20250403122756/")</x:f>
      </x:c>
      <x:c r="I65" s="1" t="s">
        <x:v>77</x:v>
      </x:c>
      <x:c r="J65" s="1" t="s">
        <x:v>37</x:v>
      </x:c>
      <x:c r="K65" s="1" t="s">
        <x:v>462</x:v>
      </x:c>
      <x:c r="L65" s="1" t="s">
        <x:v>463</x:v>
      </x:c>
      <x:c r="M65" s="1" t="s">
        <x:v>464</x:v>
      </x:c>
      <x:c r="N65" s="1" t="s">
        <x:v>465</x:v>
      </x:c>
      <x:c r="O65" s="1" t="s">
        <x:v>58</x:v>
      </x:c>
      <x:c r="P65" s="1" t="s">
        <x:v>43</x:v>
      </x:c>
      <x:c r="Q65" s="1" t="s">
        <x:v>44</x:v>
      </x:c>
      <x:c r="R65" s="1" t="s"/>
      <x:c r="S65" s="1" t="s">
        <x:v>83</x:v>
      </x:c>
      <x:c r="T65" s="1" t="s">
        <x:v>46</x:v>
      </x:c>
      <x:c r="U65" s="1" t="s">
        <x:v>466</x:v>
      </x:c>
      <x:c r="V65" s="1" t="s">
        <x:v>464</x:v>
      </x:c>
      <x:c r="W65" s="1" t="s">
        <x:v>465</x:v>
      </x:c>
      <x:c r="X65" s="1" t="s">
        <x:v>464</x:v>
      </x:c>
      <x:c r="Y65" s="1" t="s">
        <x:v>465</x:v>
      </x:c>
      <x:c r="Z65" s="1" t="s">
        <x:v>467</x:v>
      </x:c>
      <x:c r="AA65" s="1" t="n">
        <x:v>1743664343</x:v>
      </x:c>
      <x:c r="AB65" s="1" t="s">
        <x:v>49</x:v>
      </x:c>
      <x:c r="AC65" s="1" t="s">
        <x:v>43</x:v>
      </x:c>
      <x:c r="AD65" s="1" t="n">
        <x:v>509</x:v>
      </x:c>
      <x:c r="AE65" s="1" t="s"/>
      <x:c r="AF65" s="1" t="n">
        <x:v>10000</x:v>
      </x:c>
    </x:row>
    <x:row r="66" spans="1:32">
      <x:c r="A66" s="1" t="n">
        <x:v>3</x:v>
      </x:c>
      <x:c r="B66" s="1" t="s">
        <x:v>32</x:v>
      </x:c>
      <x:c r="C66" s="1" t="s">
        <x:v>33</x:v>
      </x:c>
      <x:c r="D66" s="1" t="s"/>
      <x:c r="E66" s="1" t="s"/>
      <x:c r="F66" s="1" t="s">
        <x:v>97</x:v>
      </x:c>
      <x:c r="G66" s="1" t="s">
        <x:v>98</x:v>
      </x:c>
      <x:c r="H66"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6" s="1" t="s">
        <x:v>99</x:v>
      </x:c>
      <x:c r="J66" s="1" t="s">
        <x:v>37</x:v>
      </x:c>
      <x:c r="K66" s="1" t="s">
        <x:v>462</x:v>
      </x:c>
      <x:c r="L66" s="1" t="s">
        <x:v>463</x:v>
      </x:c>
      <x:c r="M66" s="1" t="s">
        <x:v>464</x:v>
      </x:c>
      <x:c r="N66" s="1" t="s">
        <x:v>465</x:v>
      </x:c>
      <x:c r="O66" s="1" t="s">
        <x:v>58</x:v>
      </x:c>
      <x:c r="P66" s="1" t="s">
        <x:v>43</x:v>
      </x:c>
      <x:c r="Q66" s="1" t="s">
        <x:v>44</x:v>
      </x:c>
      <x:c r="R66" s="1" t="s"/>
      <x:c r="S66" s="1" t="s">
        <x:v>104</x:v>
      </x:c>
      <x:c r="T66" s="1" t="s">
        <x:v>46</x:v>
      </x:c>
      <x:c r="U66" s="1" t="s">
        <x:v>466</x:v>
      </x:c>
      <x:c r="V66" s="1" t="s">
        <x:v>464</x:v>
      </x:c>
      <x:c r="W66" s="1" t="s">
        <x:v>465</x:v>
      </x:c>
      <x:c r="X66" s="1" t="s">
        <x:v>464</x:v>
      </x:c>
      <x:c r="Y66" s="1" t="s">
        <x:v>465</x:v>
      </x:c>
      <x:c r="Z66" s="1" t="s">
        <x:v>467</x:v>
      </x:c>
      <x:c r="AA66" s="1" t="n">
        <x:v>1743664343</x:v>
      </x:c>
      <x:c r="AB66" s="1" t="s">
        <x:v>49</x:v>
      </x:c>
      <x:c r="AC66" s="1" t="s">
        <x:v>43</x:v>
      </x:c>
      <x:c r="AD66" s="1" t="n">
        <x:v>298</x:v>
      </x:c>
      <x:c r="AE66" s="1" t="s"/>
      <x:c r="AF66" s="1" t="n">
        <x:v>10000</x:v>
      </x:c>
    </x:row>
    <x:row r="67" spans="1:32">
      <x:c r="A67" s="1" t="n">
        <x:v>3</x:v>
      </x:c>
      <x:c r="B67" s="1" t="s">
        <x:v>32</x:v>
      </x:c>
      <x:c r="C67" s="1" t="s">
        <x:v>33</x:v>
      </x:c>
      <x:c r="D67" s="1" t="s"/>
      <x:c r="E67" s="1" t="s"/>
      <x:c r="F67" s="1" t="s">
        <x:v>468</x:v>
      </x:c>
      <x:c r="G67" s="1" t="s">
        <x:v>469</x:v>
      </x:c>
      <x:c r="H67" s="2">
        <x:f>HYPERLINK("https://www.manoramaonline.com/business/stock-market/2025/04/03/adani-ports-mundra-port-handles-record-cargo-2025-gautam-adani-aks.html", "https://www.manoramaonline.com/business/stock-market/2025/04/03/adani-ports-mundra-port-handles-record-cargo-2025-gautam-adani-aks.html")</x:f>
      </x:c>
      <x:c r="I67" s="1" t="s">
        <x:v>470</x:v>
      </x:c>
      <x:c r="J67" s="1" t="s">
        <x:v>37</x:v>
      </x:c>
      <x:c r="K67" s="1" t="s">
        <x:v>471</x:v>
      </x:c>
      <x:c r="L67" s="1" t="s">
        <x:v>472</x:v>
      </x:c>
      <x:c r="M67" s="1" t="s">
        <x:v>473</x:v>
      </x:c>
      <x:c r="N67" s="1" t="s">
        <x:v>474</x:v>
      </x:c>
      <x:c r="O67" s="1" t="s">
        <x:v>475</x:v>
      </x:c>
      <x:c r="P67" s="1" t="s">
        <x:v>43</x:v>
      </x:c>
      <x:c r="Q67" s="1" t="s">
        <x:v>44</x:v>
      </x:c>
      <x:c r="R67" s="1" t="s"/>
      <x:c r="S67" s="1" t="s">
        <x:v>476</x:v>
      </x:c>
      <x:c r="T67" s="1" t="s">
        <x:v>46</x:v>
      </x:c>
      <x:c r="U67" s="1" t="s">
        <x:v>477</x:v>
      </x:c>
      <x:c r="V67" s="1" t="s">
        <x:v>478</x:v>
      </x:c>
      <x:c r="W67" s="1" t="s">
        <x:v>479</x:v>
      </x:c>
      <x:c r="X67" s="1" t="s">
        <x:v>473</x:v>
      </x:c>
      <x:c r="Y67" s="1" t="s">
        <x:v>474</x:v>
      </x:c>
      <x:c r="Z67" s="1" t="s">
        <x:v>480</x:v>
      </x:c>
      <x:c r="AA67" s="1" t="n">
        <x:v>1743664202</x:v>
      </x:c>
      <x:c r="AB67" s="1" t="s">
        <x:v>49</x:v>
      </x:c>
      <x:c r="AC67" s="1" t="s">
        <x:v>43</x:v>
      </x:c>
      <x:c r="AD67" s="1" t="n">
        <x:v>349</x:v>
      </x:c>
      <x:c r="AE67" s="1" t="s"/>
      <x:c r="AF67" s="1" t="n">
        <x:v>10000</x:v>
      </x:c>
    </x:row>
    <x:row r="68" spans="1:32">
      <x:c r="A68" s="1" t="n">
        <x:v>3</x:v>
      </x:c>
      <x:c r="B68" s="1" t="s">
        <x:v>32</x:v>
      </x:c>
      <x:c r="C68" s="1" t="s">
        <x:v>33</x:v>
      </x:c>
      <x:c r="D68" s="1" t="s"/>
      <x:c r="E68" s="1" t="s"/>
      <x:c r="F68" s="1" t="s">
        <x:v>97</x:v>
      </x:c>
      <x:c r="G68" s="1" t="s">
        <x:v>98</x:v>
      </x:c>
      <x:c r="H68"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68" s="1" t="s">
        <x:v>99</x:v>
      </x:c>
      <x:c r="J68" s="1" t="s">
        <x:v>37</x:v>
      </x:c>
      <x:c r="K68" s="1" t="s">
        <x:v>481</x:v>
      </x:c>
      <x:c r="L68" s="1" t="s">
        <x:v>482</x:v>
      </x:c>
      <x:c r="M68" s="1" t="s">
        <x:v>483</x:v>
      </x:c>
      <x:c r="N68" s="1" t="s">
        <x:v>484</x:v>
      </x:c>
      <x:c r="O68" s="1" t="s">
        <x:v>58</x:v>
      </x:c>
      <x:c r="P68" s="1" t="s">
        <x:v>43</x:v>
      </x:c>
      <x:c r="Q68" s="1" t="s">
        <x:v>44</x:v>
      </x:c>
      <x:c r="R68" s="1" t="s"/>
      <x:c r="S68" s="1" t="s">
        <x:v>104</x:v>
      </x:c>
      <x:c r="T68" s="1" t="s">
        <x:v>46</x:v>
      </x:c>
      <x:c r="U68" s="1" t="s">
        <x:v>485</x:v>
      </x:c>
      <x:c r="V68" s="1" t="s">
        <x:v>486</x:v>
      </x:c>
      <x:c r="W68" s="1" t="s">
        <x:v>487</x:v>
      </x:c>
      <x:c r="X68" s="1" t="s">
        <x:v>483</x:v>
      </x:c>
      <x:c r="Y68" s="1" t="s">
        <x:v>484</x:v>
      </x:c>
      <x:c r="Z68" s="1" t="s">
        <x:v>488</x:v>
      </x:c>
      <x:c r="AA68" s="1" t="n">
        <x:v>1743664100</x:v>
      </x:c>
      <x:c r="AB68" s="1" t="s">
        <x:v>49</x:v>
      </x:c>
      <x:c r="AC68" s="1" t="s">
        <x:v>43</x:v>
      </x:c>
      <x:c r="AD68" s="1" t="n">
        <x:v>298</x:v>
      </x:c>
      <x:c r="AE68" s="1" t="s"/>
      <x:c r="AF68" s="1" t="n">
        <x:v>10000</x:v>
      </x:c>
    </x:row>
    <x:row r="69" spans="1:32">
      <x:c r="A69" s="1" t="n">
        <x:v>3</x:v>
      </x:c>
      <x:c r="B69" s="1" t="s">
        <x:v>32</x:v>
      </x:c>
      <x:c r="C69" s="1" t="s">
        <x:v>33</x:v>
      </x:c>
      <x:c r="D69" s="1" t="s"/>
      <x:c r="E69" s="1" t="s"/>
      <x:c r="F69" s="1" t="s">
        <x:v>75</x:v>
      </x:c>
      <x:c r="G69" s="1" t="s">
        <x:v>489</x:v>
      </x:c>
      <x:c r="H69" s="2">
        <x:f>HYPERLINK("https://www.thehawk.in/news/sports/adani-invitational-golf-championship-2025-yuvraj-sandhu-arjun-prasad-rise-to-top-in-round-two", "https://www.thehawk.in/news/sports/adani-invitational-golf-championship-2025-yuvraj-sandhu-arjun-prasad-rise-to-top-in-round-two")</x:f>
      </x:c>
      <x:c r="I69" s="1" t="s">
        <x:v>490</x:v>
      </x:c>
      <x:c r="J69" s="1" t="s">
        <x:v>37</x:v>
      </x:c>
      <x:c r="K69" s="1" t="s">
        <x:v>491</x:v>
      </x:c>
      <x:c r="L69" s="1" t="s">
        <x:v>492</x:v>
      </x:c>
      <x:c r="M69" s="1" t="s">
        <x:v>493</x:v>
      </x:c>
      <x:c r="N69" s="1" t="s">
        <x:v>494</x:v>
      </x:c>
      <x:c r="O69" s="1" t="s">
        <x:v>58</x:v>
      </x:c>
      <x:c r="P69" s="1" t="s">
        <x:v>43</x:v>
      </x:c>
      <x:c r="Q69" s="1" t="s">
        <x:v>44</x:v>
      </x:c>
      <x:c r="R69" s="1" t="s"/>
      <x:c r="S69" s="1" t="s">
        <x:v>495</x:v>
      </x:c>
      <x:c r="T69" s="1" t="s">
        <x:v>46</x:v>
      </x:c>
      <x:c r="U69" s="1" t="s">
        <x:v>496</x:v>
      </x:c>
      <x:c r="V69" s="1" t="s">
        <x:v>493</x:v>
      </x:c>
      <x:c r="W69" s="1" t="s">
        <x:v>494</x:v>
      </x:c>
      <x:c r="X69" s="1" t="s">
        <x:v>493</x:v>
      </x:c>
      <x:c r="Y69" s="1" t="s">
        <x:v>494</x:v>
      </x:c>
      <x:c r="Z69" s="1" t="s">
        <x:v>497</x:v>
      </x:c>
      <x:c r="AA69" s="1" t="n">
        <x:v>1743664089</x:v>
      </x:c>
      <x:c r="AB69" s="1" t="s">
        <x:v>49</x:v>
      </x:c>
      <x:c r="AC69" s="1" t="s">
        <x:v>43</x:v>
      </x:c>
      <x:c r="AD69" s="1" t="n">
        <x:v>527</x:v>
      </x:c>
      <x:c r="AE69" s="1" t="s"/>
      <x:c r="AF69" s="1" t="n">
        <x:v>10000</x:v>
      </x:c>
    </x:row>
    <x:row r="70" spans="1:32">
      <x:c r="A70" s="1" t="n">
        <x:v>3</x:v>
      </x:c>
      <x:c r="B70" s="1" t="s">
        <x:v>32</x:v>
      </x:c>
      <x:c r="C70" s="1" t="s">
        <x:v>33</x:v>
      </x:c>
      <x:c r="D70" s="1" t="s"/>
      <x:c r="E70" s="1" t="s"/>
      <x:c r="F70" s="1" t="s">
        <x:v>97</x:v>
      </x:c>
      <x:c r="G70" s="1" t="s">
        <x:v>98</x:v>
      </x:c>
      <x:c r="H70"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0" s="1" t="s">
        <x:v>99</x:v>
      </x:c>
      <x:c r="J70" s="1" t="s">
        <x:v>339</x:v>
      </x:c>
      <x:c r="K70" s="1" t="s">
        <x:v>498</x:v>
      </x:c>
      <x:c r="L70" s="1" t="s">
        <x:v>499</x:v>
      </x:c>
      <x:c r="M70" s="1" t="s">
        <x:v>81</x:v>
      </x:c>
      <x:c r="N70" s="1" t="s">
        <x:v>82</x:v>
      </x:c>
      <x:c r="O70" s="1" t="s">
        <x:v>58</x:v>
      </x:c>
      <x:c r="P70" s="1" t="s">
        <x:v>43</x:v>
      </x:c>
      <x:c r="Q70" s="1" t="s">
        <x:v>44</x:v>
      </x:c>
      <x:c r="R70" s="1" t="s"/>
      <x:c r="S70" s="1" t="s">
        <x:v>104</x:v>
      </x:c>
      <x:c r="T70" s="1" t="s">
        <x:v>46</x:v>
      </x:c>
      <x:c r="U70" s="1" t="s">
        <x:v>84</x:v>
      </x:c>
      <x:c r="V70" s="1" t="s">
        <x:v>500</x:v>
      </x:c>
      <x:c r="W70" s="1" t="s">
        <x:v>501</x:v>
      </x:c>
      <x:c r="X70" s="1" t="s">
        <x:v>81</x:v>
      </x:c>
      <x:c r="Y70" s="1" t="s">
        <x:v>82</x:v>
      </x:c>
      <x:c r="Z70" s="1" t="s">
        <x:v>85</x:v>
      </x:c>
      <x:c r="AA70" s="1" t="n">
        <x:v>1743664035</x:v>
      </x:c>
      <x:c r="AB70" s="1" t="s">
        <x:v>49</x:v>
      </x:c>
      <x:c r="AC70" s="1" t="s">
        <x:v>43</x:v>
      </x:c>
      <x:c r="AD70" s="1" t="n">
        <x:v>298</x:v>
      </x:c>
      <x:c r="AE70" s="1" t="s"/>
      <x:c r="AF70" s="1" t="n">
        <x:v>10000</x:v>
      </x:c>
    </x:row>
    <x:row r="71" spans="1:32">
      <x:c r="A71" s="1" t="n">
        <x:v>3</x:v>
      </x:c>
      <x:c r="B71" s="1" t="s">
        <x:v>32</x:v>
      </x:c>
      <x:c r="C71" s="1" t="s">
        <x:v>33</x:v>
      </x:c>
      <x:c r="D71" s="1" t="s"/>
      <x:c r="E71" s="1" t="s"/>
      <x:c r="F71" s="1" t="s">
        <x:v>97</x:v>
      </x:c>
      <x:c r="G71" s="1" t="s">
        <x:v>194</x:v>
      </x:c>
      <x:c r="H71"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1" s="1" t="s">
        <x:v>99</x:v>
      </x:c>
      <x:c r="J71" s="1" t="s">
        <x:v>37</x:v>
      </x:c>
      <x:c r="K71" s="1" t="s">
        <x:v>502</x:v>
      </x:c>
      <x:c r="L71" s="1" t="s">
        <x:v>503</x:v>
      </x:c>
      <x:c r="M71" s="1" t="s">
        <x:v>143</x:v>
      </x:c>
      <x:c r="N71" s="1" t="s">
        <x:v>144</x:v>
      </x:c>
      <x:c r="O71" s="1" t="s">
        <x:v>58</x:v>
      </x:c>
      <x:c r="P71" s="1" t="s">
        <x:v>43</x:v>
      </x:c>
      <x:c r="Q71" s="1" t="s">
        <x:v>44</x:v>
      </x:c>
      <x:c r="R71" s="1" t="s"/>
      <x:c r="S71" s="1" t="s">
        <x:v>104</x:v>
      </x:c>
      <x:c r="T71" s="1" t="s">
        <x:v>46</x:v>
      </x:c>
      <x:c r="U71" s="1" t="s">
        <x:v>145</x:v>
      </x:c>
      <x:c r="V71" s="1" t="s">
        <x:v>143</x:v>
      </x:c>
      <x:c r="W71" s="1" t="s">
        <x:v>144</x:v>
      </x:c>
      <x:c r="X71" s="1" t="s">
        <x:v>143</x:v>
      </x:c>
      <x:c r="Y71" s="1" t="s">
        <x:v>144</x:v>
      </x:c>
      <x:c r="Z71" s="1" t="s">
        <x:v>146</x:v>
      </x:c>
      <x:c r="AA71" s="1" t="n">
        <x:v>1743664009</x:v>
      </x:c>
      <x:c r="AB71" s="1" t="s">
        <x:v>49</x:v>
      </x:c>
      <x:c r="AC71" s="1" t="s">
        <x:v>43</x:v>
      </x:c>
      <x:c r="AD71" s="1" t="n">
        <x:v>300</x:v>
      </x:c>
      <x:c r="AE71" s="1" t="s"/>
      <x:c r="AF71" s="1" t="n">
        <x:v>10000</x:v>
      </x:c>
    </x:row>
    <x:row r="72" spans="1:32">
      <x:c r="A72" s="1" t="n">
        <x:v>3</x:v>
      </x:c>
      <x:c r="B72" s="1" t="s">
        <x:v>32</x:v>
      </x:c>
      <x:c r="C72" s="1" t="s">
        <x:v>33</x:v>
      </x:c>
      <x:c r="D72" s="1" t="s"/>
      <x:c r="E72" s="1" t="s"/>
      <x:c r="F72" s="1" t="s">
        <x:v>97</x:v>
      </x:c>
      <x:c r="G72" s="1" t="s">
        <x:v>504</x:v>
      </x:c>
      <x:c r="H72"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2" s="1" t="s">
        <x:v>505</x:v>
      </x:c>
      <x:c r="J72" s="1" t="s">
        <x:v>37</x:v>
      </x:c>
      <x:c r="K72" s="1" t="s">
        <x:v>506</x:v>
      </x:c>
      <x:c r="L72" s="1" t="s">
        <x:v>507</x:v>
      </x:c>
      <x:c r="M72" s="1" t="s">
        <x:v>508</x:v>
      </x:c>
      <x:c r="N72" s="1" t="s">
        <x:v>509</x:v>
      </x:c>
      <x:c r="O72" s="1" t="s">
        <x:v>58</x:v>
      </x:c>
      <x:c r="P72" s="1" t="s">
        <x:v>43</x:v>
      </x:c>
      <x:c r="Q72" s="1" t="s">
        <x:v>44</x:v>
      </x:c>
      <x:c r="R72" s="1" t="s"/>
      <x:c r="S72" s="1" t="s">
        <x:v>510</x:v>
      </x:c>
      <x:c r="T72" s="1" t="s">
        <x:v>46</x:v>
      </x:c>
      <x:c r="U72" s="1" t="s">
        <x:v>511</x:v>
      </x:c>
      <x:c r="V72" s="1" t="s">
        <x:v>512</x:v>
      </x:c>
      <x:c r="W72" s="1" t="s">
        <x:v>509</x:v>
      </x:c>
      <x:c r="X72" s="1" t="s">
        <x:v>512</x:v>
      </x:c>
      <x:c r="Y72" s="1" t="s">
        <x:v>509</x:v>
      </x:c>
      <x:c r="Z72" s="1" t="s">
        <x:v>513</x:v>
      </x:c>
      <x:c r="AA72" s="1" t="n">
        <x:v>1743663963</x:v>
      </x:c>
      <x:c r="AB72" s="1" t="s">
        <x:v>49</x:v>
      </x:c>
      <x:c r="AC72" s="1" t="s">
        <x:v>43</x:v>
      </x:c>
      <x:c r="AD72" s="1" t="n">
        <x:v>342</x:v>
      </x:c>
      <x:c r="AE72" s="1" t="s"/>
      <x:c r="AF72" s="1" t="n">
        <x:v>10000</x:v>
      </x:c>
    </x:row>
    <x:row r="73" spans="1:32">
      <x:c r="A73" s="1" t="n">
        <x:v>3</x:v>
      </x:c>
      <x:c r="B73" s="1" t="s">
        <x:v>32</x:v>
      </x:c>
      <x:c r="C73" s="1" t="s">
        <x:v>33</x:v>
      </x:c>
      <x:c r="D73" s="1" t="s"/>
      <x:c r="E73" s="1" t="s"/>
      <x:c r="F73" s="1" t="s">
        <x:v>514</x:v>
      </x:c>
      <x:c r="G73" s="1" t="s">
        <x:v>515</x:v>
      </x:c>
      <x:c r="H73" s="2">
        <x:f>HYPERLINK("https://www.devdiscourse.com/article/sports-games/3332227-yuvraj-sandhu-and-arjun-prasad-lead-adani-invitational", "https://www.devdiscourse.com/article/sports-games/3332227-yuvraj-sandhu-and-arjun-prasad-lead-adani-invitational")</x:f>
      </x:c>
      <x:c r="I73" s="1" t="s">
        <x:v>516</x:v>
      </x:c>
      <x:c r="J73" s="1" t="s">
        <x:v>517</x:v>
      </x:c>
      <x:c r="K73" s="1" t="s">
        <x:v>518</x:v>
      </x:c>
      <x:c r="L73" s="1" t="s">
        <x:v>519</x:v>
      </x:c>
      <x:c r="M73" s="1" t="s">
        <x:v>520</x:v>
      </x:c>
      <x:c r="N73" s="1" t="s">
        <x:v>521</x:v>
      </x:c>
      <x:c r="O73" s="1" t="s">
        <x:v>58</x:v>
      </x:c>
      <x:c r="P73" s="1" t="s">
        <x:v>43</x:v>
      </x:c>
      <x:c r="Q73" s="1" t="s">
        <x:v>44</x:v>
      </x:c>
      <x:c r="R73" s="1" t="s"/>
      <x:c r="S73" s="1" t="s">
        <x:v>522</x:v>
      </x:c>
      <x:c r="T73" s="1" t="s">
        <x:v>46</x:v>
      </x:c>
      <x:c r="U73" s="1" t="s">
        <x:v>523</x:v>
      </x:c>
      <x:c r="V73" s="1" t="s">
        <x:v>524</x:v>
      </x:c>
      <x:c r="W73" s="1" t="s">
        <x:v>525</x:v>
      </x:c>
      <x:c r="X73" s="1" t="s">
        <x:v>520</x:v>
      </x:c>
      <x:c r="Y73" s="1" t="s">
        <x:v>521</x:v>
      </x:c>
      <x:c r="Z73" s="1" t="s">
        <x:v>526</x:v>
      </x:c>
      <x:c r="AA73" s="1" t="n">
        <x:v>1743663929</x:v>
      </x:c>
      <x:c r="AB73" s="1" t="s">
        <x:v>49</x:v>
      </x:c>
      <x:c r="AC73" s="1" t="s">
        <x:v>43</x:v>
      </x:c>
      <x:c r="AD73" s="1" t="n">
        <x:v>340</x:v>
      </x:c>
      <x:c r="AE73" s="1" t="s"/>
      <x:c r="AF73" s="1" t="n">
        <x:v>10000</x:v>
      </x:c>
    </x:row>
    <x:row r="74" spans="1:32">
      <x:c r="A74" s="1" t="n">
        <x:v>3</x:v>
      </x:c>
      <x:c r="B74" s="1" t="s">
        <x:v>32</x:v>
      </x:c>
      <x:c r="C74" s="1" t="s">
        <x:v>33</x:v>
      </x:c>
      <x:c r="D74" s="1" t="s"/>
      <x:c r="E74" s="1" t="s"/>
      <x:c r="F74" s="1" t="s">
        <x:v>75</x:v>
      </x:c>
      <x:c r="G74" s="1" t="s">
        <x:v>527</x:v>
      </x:c>
      <x:c r="H74" s="2">
        <x:f>HYPERLINK("https://www.tribuneindia.com/news/sports/adani-invitational-golf-championship-2025-yuvraj-sandhu-arjun-prasad-rise-to-top-in-round-two/", "https://www.tribuneindia.com/news/sports/adani-invitational-golf-championship-2025-yuvraj-sandhu-arjun-prasad-rise-to-top-in-round-two/")</x:f>
      </x:c>
      <x:c r="I74" s="1" t="s">
        <x:v>528</x:v>
      </x:c>
      <x:c r="J74" s="1" t="s">
        <x:v>37</x:v>
      </x:c>
      <x:c r="K74" s="1" t="s">
        <x:v>529</x:v>
      </x:c>
      <x:c r="L74" s="1" t="s">
        <x:v>530</x:v>
      </x:c>
      <x:c r="M74" s="1" t="s">
        <x:v>457</x:v>
      </x:c>
      <x:c r="N74" s="1" t="s">
        <x:v>458</x:v>
      </x:c>
      <x:c r="O74" s="1" t="s">
        <x:v>58</x:v>
      </x:c>
      <x:c r="P74" s="1" t="s">
        <x:v>43</x:v>
      </x:c>
      <x:c r="Q74" s="1" t="s">
        <x:v>44</x:v>
      </x:c>
      <x:c r="R74" s="1" t="s"/>
      <x:c r="S74" s="1" t="s">
        <x:v>531</x:v>
      </x:c>
      <x:c r="T74" s="1" t="s">
        <x:v>46</x:v>
      </x:c>
      <x:c r="U74" s="1" t="s">
        <x:v>460</x:v>
      </x:c>
      <x:c r="V74" s="1" t="s">
        <x:v>457</x:v>
      </x:c>
      <x:c r="W74" s="1" t="s">
        <x:v>458</x:v>
      </x:c>
      <x:c r="X74" s="1" t="s">
        <x:v>457</x:v>
      </x:c>
      <x:c r="Y74" s="1" t="s">
        <x:v>458</x:v>
      </x:c>
      <x:c r="Z74" s="1" t="s">
        <x:v>461</x:v>
      </x:c>
      <x:c r="AA74" s="1" t="n">
        <x:v>1743663880</x:v>
      </x:c>
      <x:c r="AB74" s="1" t="s">
        <x:v>49</x:v>
      </x:c>
      <x:c r="AC74" s="1" t="s">
        <x:v>43</x:v>
      </x:c>
      <x:c r="AD74" s="1" t="n">
        <x:v>572</x:v>
      </x:c>
      <x:c r="AE74" s="1" t="s"/>
      <x:c r="AF74" s="1" t="n">
        <x:v>80000</x:v>
      </x:c>
    </x:row>
    <x:row r="75" spans="1:32">
      <x:c r="A75" s="1" t="n">
        <x:v>3</x:v>
      </x:c>
      <x:c r="B75" s="1" t="s">
        <x:v>32</x:v>
      </x:c>
      <x:c r="C75" s="1" t="s">
        <x:v>33</x:v>
      </x:c>
      <x:c r="D75" s="1" t="s"/>
      <x:c r="E75" s="1" t="s"/>
      <x:c r="F75" s="1" t="s">
        <x:v>327</x:v>
      </x:c>
      <x:c r="G75" s="1" t="s">
        <x:v>532</x:v>
      </x:c>
      <x:c r="H75" s="2">
        <x:f>HYPERLINK("https://www.businessremedies.com/adani-ports-sets-new-record-in-cargo-handling-with-7-percent-growth/", "https://www.businessremedies.com/adani-ports-sets-new-record-in-cargo-handling-with-7-percent-growth/")</x:f>
      </x:c>
      <x:c r="I75" s="1" t="s">
        <x:v>533</x:v>
      </x:c>
      <x:c r="J75" s="1" t="s">
        <x:v>37</x:v>
      </x:c>
      <x:c r="K75" s="1" t="s">
        <x:v>534</x:v>
      </x:c>
      <x:c r="L75" s="1" t="s">
        <x:v>535</x:v>
      </x:c>
      <x:c r="M75" s="1" t="s">
        <x:v>327</x:v>
      </x:c>
      <x:c r="N75" s="1" t="s">
        <x:v>328</x:v>
      </x:c>
      <x:c r="O75" s="1" t="s">
        <x:v>329</x:v>
      </x:c>
      <x:c r="P75" s="1" t="s">
        <x:v>43</x:v>
      </x:c>
      <x:c r="Q75" s="1" t="s">
        <x:v>44</x:v>
      </x:c>
      <x:c r="R75" s="1" t="s"/>
      <x:c r="S75" s="1" t="s">
        <x:v>536</x:v>
      </x:c>
      <x:c r="T75" s="1" t="s">
        <x:v>46</x:v>
      </x:c>
      <x:c r="U75" s="1" t="s">
        <x:v>331</x:v>
      </x:c>
      <x:c r="V75" s="1" t="s">
        <x:v>327</x:v>
      </x:c>
      <x:c r="W75" s="1" t="s">
        <x:v>328</x:v>
      </x:c>
      <x:c r="X75" s="1" t="s">
        <x:v>327</x:v>
      </x:c>
      <x:c r="Y75" s="1" t="s">
        <x:v>328</x:v>
      </x:c>
      <x:c r="Z75" s="1" t="s">
        <x:v>332</x:v>
      </x:c>
      <x:c r="AA75" s="1" t="n">
        <x:v>1743663876</x:v>
      </x:c>
      <x:c r="AB75" s="1" t="s">
        <x:v>49</x:v>
      </x:c>
      <x:c r="AC75" s="1" t="s">
        <x:v>43</x:v>
      </x:c>
      <x:c r="AD75" s="1" t="n">
        <x:v>283</x:v>
      </x:c>
      <x:c r="AE75" s="1" t="s"/>
      <x:c r="AF75" s="1" t="n">
        <x:v>10000</x:v>
      </x:c>
    </x:row>
    <x:row r="76" spans="1:32">
      <x:c r="A76" s="1" t="n">
        <x:v>3</x:v>
      </x:c>
      <x:c r="B76" s="1" t="s">
        <x:v>32</x:v>
      </x:c>
      <x:c r="C76" s="1" t="s">
        <x:v>33</x:v>
      </x:c>
      <x:c r="D76" s="1" t="s"/>
      <x:c r="E76" s="1" t="s"/>
      <x:c r="F76" s="1" t="s">
        <x:v>75</x:v>
      </x:c>
      <x:c r="G76" s="1" t="s">
        <x:v>76</x:v>
      </x:c>
      <x:c r="H76" s="2">
        <x:f>HYPERLINK("https://www.indiannewsnetwork.net/news/adani-invitational-golf-championship-2025-yuvraj-sandhu-arjun-prasad-rise-to-top-in-round-two20250403122756/", "https://www.indiannewsnetwork.net/news/adani-invitational-golf-championship-2025-yuvraj-sandhu-arjun-prasad-rise-to-top-in-round-two20250403122756/")</x:f>
      </x:c>
      <x:c r="I76" s="1" t="s">
        <x:v>77</x:v>
      </x:c>
      <x:c r="J76" s="1" t="s">
        <x:v>37</x:v>
      </x:c>
      <x:c r="K76" s="1" t="s">
        <x:v>537</x:v>
      </x:c>
      <x:c r="L76" s="1" t="s">
        <x:v>538</x:v>
      </x:c>
      <x:c r="M76" s="1" t="s">
        <x:v>483</x:v>
      </x:c>
      <x:c r="N76" s="1" t="s">
        <x:v>484</x:v>
      </x:c>
      <x:c r="O76" s="1" t="s">
        <x:v>58</x:v>
      </x:c>
      <x:c r="P76" s="1" t="s">
        <x:v>43</x:v>
      </x:c>
      <x:c r="Q76" s="1" t="s">
        <x:v>44</x:v>
      </x:c>
      <x:c r="R76" s="1" t="s"/>
      <x:c r="S76" s="1" t="s">
        <x:v>83</x:v>
      </x:c>
      <x:c r="T76" s="1" t="s">
        <x:v>46</x:v>
      </x:c>
      <x:c r="U76" s="1" t="s">
        <x:v>485</x:v>
      </x:c>
      <x:c r="V76" s="1" t="s">
        <x:v>539</x:v>
      </x:c>
      <x:c r="W76" s="1" t="s">
        <x:v>540</x:v>
      </x:c>
      <x:c r="X76" s="1" t="s">
        <x:v>483</x:v>
      </x:c>
      <x:c r="Y76" s="1" t="s">
        <x:v>484</x:v>
      </x:c>
      <x:c r="Z76" s="1" t="s">
        <x:v>488</x:v>
      </x:c>
      <x:c r="AA76" s="1" t="n">
        <x:v>1743663794</x:v>
      </x:c>
      <x:c r="AB76" s="1" t="s">
        <x:v>49</x:v>
      </x:c>
      <x:c r="AC76" s="1" t="s">
        <x:v>43</x:v>
      </x:c>
      <x:c r="AD76" s="1" t="n">
        <x:v>509</x:v>
      </x:c>
      <x:c r="AE76" s="1" t="s"/>
      <x:c r="AF76" s="1" t="n">
        <x:v>10000</x:v>
      </x:c>
    </x:row>
    <x:row r="77" spans="1:32">
      <x:c r="A77" s="1" t="n">
        <x:v>3</x:v>
      </x:c>
      <x:c r="B77" s="1" t="s">
        <x:v>32</x:v>
      </x:c>
      <x:c r="C77" s="1" t="s">
        <x:v>33</x:v>
      </x:c>
      <x:c r="D77" s="1" t="s"/>
      <x:c r="E77" s="1" t="s"/>
      <x:c r="F77" s="1" t="s">
        <x:v>541</x:v>
      </x:c>
      <x:c r="G77" s="1" t="s">
        <x:v>542</x:v>
      </x:c>
      <x:c r="H77" s="2">
        <x:f>HYPERLINK("https://www.rclipse.com/cnbc-s-inside-india-newsletter-how-far-is-india-from-creating-its-own-deepseek-63337.html", "https://www.rclipse.com/cnbc-s-inside-india-newsletter-how-far-is-india-from-creating-its-own-deepseek-63337.html")</x:f>
      </x:c>
      <x:c r="I77" s="1" t="s">
        <x:v>543</x:v>
      </x:c>
      <x:c r="J77" s="1" t="s">
        <x:v>37</x:v>
      </x:c>
      <x:c r="K77" s="1" t="s">
        <x:v>544</x:v>
      </x:c>
      <x:c r="L77" s="1" t="s">
        <x:v>545</x:v>
      </x:c>
      <x:c r="M77" s="1" t="s">
        <x:v>546</x:v>
      </x:c>
      <x:c r="N77" s="1" t="s">
        <x:v>547</x:v>
      </x:c>
      <x:c r="O77" s="1" t="s">
        <x:v>58</x:v>
      </x:c>
      <x:c r="P77" s="1" t="s">
        <x:v>43</x:v>
      </x:c>
      <x:c r="Q77" s="1" t="s">
        <x:v>44</x:v>
      </x:c>
      <x:c r="R77" s="1" t="s"/>
      <x:c r="S77" s="1" t="s">
        <x:v>548</x:v>
      </x:c>
      <x:c r="T77" s="1" t="s">
        <x:v>46</x:v>
      </x:c>
      <x:c r="U77" s="1" t="s">
        <x:v>549</x:v>
      </x:c>
      <x:c r="V77" s="1" t="s">
        <x:v>546</x:v>
      </x:c>
      <x:c r="W77" s="1" t="s">
        <x:v>547</x:v>
      </x:c>
      <x:c r="X77" s="1" t="s">
        <x:v>546</x:v>
      </x:c>
      <x:c r="Y77" s="1" t="s">
        <x:v>547</x:v>
      </x:c>
      <x:c r="Z77" s="1" t="s">
        <x:v>550</x:v>
      </x:c>
      <x:c r="AA77" s="1" t="n">
        <x:v>1743663641</x:v>
      </x:c>
      <x:c r="AB77" s="1" t="s">
        <x:v>49</x:v>
      </x:c>
      <x:c r="AC77" s="1" t="s">
        <x:v>43</x:v>
      </x:c>
      <x:c r="AD77" s="1" t="n">
        <x:v>1528</x:v>
      </x:c>
      <x:c r="AE77" s="1" t="s"/>
      <x:c r="AF77" s="1" t="n">
        <x:v>10000</x:v>
      </x:c>
    </x:row>
    <x:row r="78" spans="1:32">
      <x:c r="A78" s="1" t="n">
        <x:v>3</x:v>
      </x:c>
      <x:c r="B78" s="1" t="s">
        <x:v>32</x:v>
      </x:c>
      <x:c r="C78" s="1" t="s">
        <x:v>33</x:v>
      </x:c>
      <x:c r="D78" s="1" t="s"/>
      <x:c r="E78" s="1" t="s"/>
      <x:c r="F78" s="1" t="s">
        <x:v>551</x:v>
      </x:c>
      <x:c r="G78" s="1" t="s">
        <x:v>552</x:v>
      </x:c>
      <x:c r="H78" s="2">
        <x:f>HYPERLINK("https://www.dailypioneer.com/2025/india/harvard--stanford-to-study-maha-kumbh.html", "https://www.dailypioneer.com/2025/india/harvard--stanford-to-study-maha-kumbh.html")</x:f>
      </x:c>
      <x:c r="I78" s="1" t="s">
        <x:v>553</x:v>
      </x:c>
      <x:c r="J78" s="1" t="s">
        <x:v>37</x:v>
      </x:c>
      <x:c r="K78" s="1" t="s">
        <x:v>554</x:v>
      </x:c>
      <x:c r="L78" s="1" t="s">
        <x:v>555</x:v>
      </x:c>
      <x:c r="M78" s="1" t="s">
        <x:v>556</x:v>
      </x:c>
      <x:c r="N78" s="1" t="s">
        <x:v>557</x:v>
      </x:c>
      <x:c r="O78" s="1" t="s">
        <x:v>58</x:v>
      </x:c>
      <x:c r="P78" s="1" t="s">
        <x:v>43</x:v>
      </x:c>
      <x:c r="Q78" s="1" t="s">
        <x:v>44</x:v>
      </x:c>
      <x:c r="R78" s="1" t="s"/>
      <x:c r="S78" s="1" t="s">
        <x:v>558</x:v>
      </x:c>
      <x:c r="T78" s="1" t="s">
        <x:v>46</x:v>
      </x:c>
      <x:c r="U78" s="1" t="s">
        <x:v>559</x:v>
      </x:c>
      <x:c r="V78" s="1" t="s">
        <x:v>560</x:v>
      </x:c>
      <x:c r="W78" s="1" t="s">
        <x:v>561</x:v>
      </x:c>
      <x:c r="X78" s="1" t="s">
        <x:v>556</x:v>
      </x:c>
      <x:c r="Y78" s="1" t="s">
        <x:v>557</x:v>
      </x:c>
      <x:c r="Z78" s="1" t="s">
        <x:v>562</x:v>
      </x:c>
      <x:c r="AA78" s="1" t="n">
        <x:v>1743662726</x:v>
      </x:c>
      <x:c r="AB78" s="1" t="s">
        <x:v>49</x:v>
      </x:c>
      <x:c r="AC78" s="1" t="s">
        <x:v>43</x:v>
      </x:c>
      <x:c r="AD78" s="1" t="n">
        <x:v>467</x:v>
      </x:c>
      <x:c r="AE78" s="1" t="s">
        <x:v>563</x:v>
      </x:c>
      <x:c r="AF78" s="1" t="n">
        <x:v>10000</x:v>
      </x:c>
    </x:row>
    <x:row r="79" spans="1:32">
      <x:c r="A79" s="1" t="n">
        <x:v>3</x:v>
      </x:c>
      <x:c r="B79" s="1" t="s">
        <x:v>32</x:v>
      </x:c>
      <x:c r="C79" s="1" t="s">
        <x:v>33</x:v>
      </x:c>
      <x:c r="D79" s="1" t="s"/>
      <x:c r="E79" s="1" t="s"/>
      <x:c r="F79" s="1" t="s">
        <x:v>564</x:v>
      </x:c>
      <x:c r="G79" s="1" t="s">
        <x:v>565</x:v>
      </x:c>
      <x:c r="H79" s="2">
        <x:f>HYPERLINK("https://www.equitymaster.com/indian-share-markets/ADANI-POWER-Gains-4-BSE-POWER-Index-Up-15/6135/", "https://www.equitymaster.com/indian-share-markets/ADANI-POWER-Gains-4-BSE-POWER-Index-Up-15/6135/")</x:f>
      </x:c>
      <x:c r="I79" s="1" t="s">
        <x:v>566</x:v>
      </x:c>
      <x:c r="J79" s="1" t="s">
        <x:v>37</x:v>
      </x:c>
      <x:c r="K79" s="1" t="s">
        <x:v>567</x:v>
      </x:c>
      <x:c r="L79" s="1" t="s">
        <x:v>568</x:v>
      </x:c>
      <x:c r="M79" s="1" t="s">
        <x:v>569</x:v>
      </x:c>
      <x:c r="N79" s="1" t="s">
        <x:v>570</x:v>
      </x:c>
      <x:c r="O79" s="1" t="s">
        <x:v>58</x:v>
      </x:c>
      <x:c r="P79" s="1" t="s">
        <x:v>43</x:v>
      </x:c>
      <x:c r="Q79" s="1" t="s">
        <x:v>44</x:v>
      </x:c>
      <x:c r="R79" s="1" t="s"/>
      <x:c r="S79" s="1" t="s"/>
      <x:c r="T79" s="1" t="s">
        <x:v>46</x:v>
      </x:c>
      <x:c r="U79" s="1" t="s">
        <x:v>571</x:v>
      </x:c>
      <x:c r="V79" s="1" t="s">
        <x:v>572</x:v>
      </x:c>
      <x:c r="W79" s="1" t="s">
        <x:v>573</x:v>
      </x:c>
      <x:c r="X79" s="1" t="s">
        <x:v>569</x:v>
      </x:c>
      <x:c r="Y79" s="1" t="s">
        <x:v>570</x:v>
      </x:c>
      <x:c r="Z79" s="1" t="s">
        <x:v>574</x:v>
      </x:c>
      <x:c r="AA79" s="1" t="n">
        <x:v>1743662489</x:v>
      </x:c>
      <x:c r="AB79" s="1" t="s">
        <x:v>49</x:v>
      </x:c>
      <x:c r="AC79" s="1" t="s">
        <x:v>43</x:v>
      </x:c>
      <x:c r="AD79" s="1" t="n">
        <x:v>198</x:v>
      </x:c>
      <x:c r="AE79" s="1" t="s"/>
      <x:c r="AF79" s="1" t="n">
        <x:v>10000</x:v>
      </x:c>
    </x:row>
    <x:row r="80" spans="1:32">
      <x:c r="A80" s="1" t="n">
        <x:v>3</x:v>
      </x:c>
      <x:c r="B80" s="1" t="s">
        <x:v>32</x:v>
      </x:c>
      <x:c r="C80" s="1" t="s">
        <x:v>33</x:v>
      </x:c>
      <x:c r="D80" s="1" t="s"/>
      <x:c r="E80" s="1" t="s"/>
      <x:c r="F80" s="1" t="s">
        <x:v>575</x:v>
      </x:c>
      <x:c r="G80" s="1" t="s">
        <x:v>576</x:v>
      </x:c>
      <x:c r="H80" s="2">
        <x:f>HYPERLINK("https://www.medianews4u.com/2024-saw-a-marked-consolidation-in-sponsorship-activities-in-indian-sports-groupm-sporting-nations-12th-edition/", "https://www.medianews4u.com/2024-saw-a-marked-consolidation-in-sponsorship-activities-in-indian-sports-groupm-sporting-nations-12th-edition/")</x:f>
      </x:c>
      <x:c r="I80" s="1" t="s">
        <x:v>577</x:v>
      </x:c>
      <x:c r="J80" s="1" t="s">
        <x:v>37</x:v>
      </x:c>
      <x:c r="K80" s="1" t="s">
        <x:v>578</x:v>
      </x:c>
      <x:c r="L80" s="1" t="s">
        <x:v>579</x:v>
      </x:c>
      <x:c r="M80" s="1" t="s">
        <x:v>580</x:v>
      </x:c>
      <x:c r="N80" s="1" t="s">
        <x:v>581</x:v>
      </x:c>
      <x:c r="O80" s="1" t="s">
        <x:v>58</x:v>
      </x:c>
      <x:c r="P80" s="1" t="s">
        <x:v>43</x:v>
      </x:c>
      <x:c r="Q80" s="1" t="s">
        <x:v>44</x:v>
      </x:c>
      <x:c r="R80" s="1" t="s"/>
      <x:c r="S80" s="1" t="s">
        <x:v>582</x:v>
      </x:c>
      <x:c r="T80" s="1" t="s">
        <x:v>46</x:v>
      </x:c>
      <x:c r="U80" s="1" t="s">
        <x:v>583</x:v>
      </x:c>
      <x:c r="V80" s="1" t="s">
        <x:v>580</x:v>
      </x:c>
      <x:c r="W80" s="1" t="s">
        <x:v>584</x:v>
      </x:c>
      <x:c r="X80" s="1" t="s">
        <x:v>580</x:v>
      </x:c>
      <x:c r="Y80" s="1" t="s">
        <x:v>581</x:v>
      </x:c>
      <x:c r="Z80" s="1" t="s">
        <x:v>585</x:v>
      </x:c>
      <x:c r="AA80" s="1" t="n">
        <x:v>1743662108</x:v>
      </x:c>
      <x:c r="AB80" s="1" t="s">
        <x:v>49</x:v>
      </x:c>
      <x:c r="AC80" s="1" t="s">
        <x:v>43</x:v>
      </x:c>
      <x:c r="AD80" s="1" t="n">
        <x:v>2038</x:v>
      </x:c>
      <x:c r="AE80" s="1" t="s">
        <x:v>586</x:v>
      </x:c>
      <x:c r="AF80" s="1" t="n">
        <x:v>10000</x:v>
      </x:c>
    </x:row>
    <x:row r="81" spans="1:32">
      <x:c r="A81" s="1" t="n">
        <x:v>3</x:v>
      </x:c>
      <x:c r="B81" s="1" t="s">
        <x:v>32</x:v>
      </x:c>
      <x:c r="C81" s="1" t="s">
        <x:v>33</x:v>
      </x:c>
      <x:c r="D81" s="1" t="s"/>
      <x:c r="E81" s="1" t="s"/>
      <x:c r="F81" s="1" t="s">
        <x:v>587</x:v>
      </x:c>
      <x:c r="G81" s="1" t="s">
        <x:v>588</x:v>
      </x:c>
      <x:c r="H81" s="2">
        <x:f>HYPERLINK("https://www.themobiworld.com/Index/flowNewsDetail/id/9736500.html?val=3161dee85ab0d2082eef475b93a1c212", "https://www.themobiworld.com/Index/flowNewsDetail/id/9736500.html?val=3161dee85ab0d2082eef475b93a1c212")</x:f>
      </x:c>
      <x:c r="I81" s="1" t="s">
        <x:v>589</x:v>
      </x:c>
      <x:c r="J81" s="1" t="s">
        <x:v>37</x:v>
      </x:c>
      <x:c r="K81" s="1" t="s">
        <x:v>590</x:v>
      </x:c>
      <x:c r="L81" s="1" t="s">
        <x:v>591</x:v>
      </x:c>
      <x:c r="M81" s="1" t="s">
        <x:v>56</x:v>
      </x:c>
      <x:c r="N81" s="1" t="s">
        <x:v>57</x:v>
      </x:c>
      <x:c r="O81" s="1" t="s">
        <x:v>58</x:v>
      </x:c>
      <x:c r="P81" s="1" t="s">
        <x:v>43</x:v>
      </x:c>
      <x:c r="Q81" s="1" t="s">
        <x:v>44</x:v>
      </x:c>
      <x:c r="R81" s="1" t="s"/>
      <x:c r="S81" s="1" t="s">
        <x:v>592</x:v>
      </x:c>
      <x:c r="T81" s="1" t="s">
        <x:v>46</x:v>
      </x:c>
      <x:c r="U81" s="1" t="s">
        <x:v>60</x:v>
      </x:c>
      <x:c r="V81" s="1" t="s">
        <x:v>56</x:v>
      </x:c>
      <x:c r="W81" s="1" t="s">
        <x:v>57</x:v>
      </x:c>
      <x:c r="X81" s="1" t="s">
        <x:v>56</x:v>
      </x:c>
      <x:c r="Y81" s="1" t="s">
        <x:v>57</x:v>
      </x:c>
      <x:c r="Z81" s="1" t="s">
        <x:v>61</x:v>
      </x:c>
      <x:c r="AA81" s="1" t="n">
        <x:v>1743661787</x:v>
      </x:c>
      <x:c r="AB81" s="1" t="s">
        <x:v>49</x:v>
      </x:c>
      <x:c r="AC81" s="1" t="s">
        <x:v>43</x:v>
      </x:c>
      <x:c r="AD81" s="1" t="n">
        <x:v>430</x:v>
      </x:c>
      <x:c r="AE81" s="1" t="s">
        <x:v>593</x:v>
      </x:c>
      <x:c r="AF81" s="1" t="n">
        <x:v>10000</x:v>
      </x:c>
    </x:row>
    <x:row r="82" spans="1:32">
      <x:c r="A82" s="1" t="n">
        <x:v>3</x:v>
      </x:c>
      <x:c r="B82" s="1" t="s">
        <x:v>32</x:v>
      </x:c>
      <x:c r="C82" s="1" t="s">
        <x:v>33</x:v>
      </x:c>
      <x:c r="D82" s="1" t="s"/>
      <x:c r="E82" s="1" t="s"/>
      <x:c r="F82" s="1" t="s">
        <x:v>594</x:v>
      </x:c>
      <x:c r="G82" s="1" t="s">
        <x:v>595</x:v>
      </x:c>
      <x:c r="H82" s="2">
        <x:f>HYPERLINK("https://www.dailypioneer.com/2025/business/markets-decline-in-early-trade--tracking-weak-asian-peers-on-trump-s-tariffs-announcement.html", "https://www.dailypioneer.com/2025/business/markets-decline-in-early-trade--tracking-weak-asian-peers-on-trump-s-tariffs-announcement.html")</x:f>
      </x:c>
      <x:c r="I82" s="1" t="s">
        <x:v>596</x:v>
      </x:c>
      <x:c r="J82" s="1" t="s">
        <x:v>37</x:v>
      </x:c>
      <x:c r="K82" s="1" t="s">
        <x:v>597</x:v>
      </x:c>
      <x:c r="L82" s="1" t="s">
        <x:v>598</x:v>
      </x:c>
      <x:c r="M82" s="1" t="s">
        <x:v>556</x:v>
      </x:c>
      <x:c r="N82" s="1" t="s">
        <x:v>557</x:v>
      </x:c>
      <x:c r="O82" s="1" t="s">
        <x:v>58</x:v>
      </x:c>
      <x:c r="P82" s="1" t="s">
        <x:v>43</x:v>
      </x:c>
      <x:c r="Q82" s="1" t="s">
        <x:v>44</x:v>
      </x:c>
      <x:c r="R82" s="1" t="s"/>
      <x:c r="S82" s="1" t="s">
        <x:v>599</x:v>
      </x:c>
      <x:c r="T82" s="1" t="s">
        <x:v>46</x:v>
      </x:c>
      <x:c r="U82" s="1" t="s">
        <x:v>559</x:v>
      </x:c>
      <x:c r="V82" s="1" t="s">
        <x:v>600</x:v>
      </x:c>
      <x:c r="W82" s="1" t="s">
        <x:v>601</x:v>
      </x:c>
      <x:c r="X82" s="1" t="s">
        <x:v>556</x:v>
      </x:c>
      <x:c r="Y82" s="1" t="s">
        <x:v>557</x:v>
      </x:c>
      <x:c r="Z82" s="1" t="s">
        <x:v>562</x:v>
      </x:c>
      <x:c r="AA82" s="1" t="n">
        <x:v>1743661753</x:v>
      </x:c>
      <x:c r="AB82" s="1" t="s">
        <x:v>49</x:v>
      </x:c>
      <x:c r="AC82" s="1" t="s">
        <x:v>43</x:v>
      </x:c>
      <x:c r="AD82" s="1" t="n">
        <x:v>422</x:v>
      </x:c>
      <x:c r="AE82" s="1" t="s"/>
      <x:c r="AF82" s="1" t="n">
        <x:v>10000</x:v>
      </x:c>
    </x:row>
    <x:row r="83" spans="1:32">
      <x:c r="A83" s="1" t="n">
        <x:v>3</x:v>
      </x:c>
      <x:c r="B83" s="1" t="s">
        <x:v>32</x:v>
      </x:c>
      <x:c r="C83" s="1" t="s">
        <x:v>33</x:v>
      </x:c>
      <x:c r="D83" s="1" t="s"/>
      <x:c r="E83" s="1" t="s"/>
      <x:c r="F83" s="1" t="s">
        <x:v>602</x:v>
      </x:c>
      <x:c r="G83" s="1" t="s">
        <x:v>603</x:v>
      </x:c>
      <x:c r="H83" s="2">
        <x:f>HYPERLINK("https://www.themobiworld.com/Index/flowNewsDetail/id/9736425.html", "https://www.themobiworld.com/Index/flowNewsDetail/id/9736425.html")</x:f>
      </x:c>
      <x:c r="I83" s="1" t="s">
        <x:v>604</x:v>
      </x:c>
      <x:c r="J83" s="1" t="s">
        <x:v>37</x:v>
      </x:c>
      <x:c r="K83" s="1" t="s">
        <x:v>605</x:v>
      </x:c>
      <x:c r="L83" s="1" t="s">
        <x:v>606</x:v>
      </x:c>
      <x:c r="M83" s="1" t="s">
        <x:v>56</x:v>
      </x:c>
      <x:c r="N83" s="1" t="s">
        <x:v>57</x:v>
      </x:c>
      <x:c r="O83" s="1" t="s">
        <x:v>58</x:v>
      </x:c>
      <x:c r="P83" s="1" t="s">
        <x:v>43</x:v>
      </x:c>
      <x:c r="Q83" s="1" t="s">
        <x:v>44</x:v>
      </x:c>
      <x:c r="R83" s="1" t="s"/>
      <x:c r="S83" s="1" t="s"/>
      <x:c r="T83" s="1" t="s">
        <x:v>46</x:v>
      </x:c>
      <x:c r="U83" s="1" t="s">
        <x:v>60</x:v>
      </x:c>
      <x:c r="V83" s="1" t="s">
        <x:v>56</x:v>
      </x:c>
      <x:c r="W83" s="1" t="s">
        <x:v>57</x:v>
      </x:c>
      <x:c r="X83" s="1" t="s">
        <x:v>56</x:v>
      </x:c>
      <x:c r="Y83" s="1" t="s">
        <x:v>57</x:v>
      </x:c>
      <x:c r="Z83" s="1" t="s">
        <x:v>61</x:v>
      </x:c>
      <x:c r="AA83" s="1" t="n">
        <x:v>1743661667</x:v>
      </x:c>
      <x:c r="AB83" s="1" t="s">
        <x:v>49</x:v>
      </x:c>
      <x:c r="AC83" s="1" t="s">
        <x:v>43</x:v>
      </x:c>
      <x:c r="AD83" s="1" t="n">
        <x:v>424</x:v>
      </x:c>
      <x:c r="AE83" s="1" t="s"/>
      <x:c r="AF83" s="1" t="n">
        <x:v>10000</x:v>
      </x:c>
    </x:row>
    <x:row r="84" spans="1:32">
      <x:c r="A84" s="1" t="n">
        <x:v>3</x:v>
      </x:c>
      <x:c r="B84" s="1" t="s">
        <x:v>32</x:v>
      </x:c>
      <x:c r="C84" s="1" t="s">
        <x:v>33</x:v>
      </x:c>
      <x:c r="D84" s="1" t="s"/>
      <x:c r="E84" s="1" t="s"/>
      <x:c r="F84" s="1" t="s">
        <x:v>607</x:v>
      </x:c>
      <x:c r="G84" s="1" t="s">
        <x:v>608</x:v>
      </x:c>
      <x:c r="H84" s="2">
        <x:f>HYPERLINK("https://m.dailyhunt.in/news/india/english/capitalmarket-epaper-capmar/sensex+down+259+pts+metal+stocks+under+pressure-newsid-n658731492", "https://m.dailyhunt.in/news/india/english/capitalmarket-epaper-capmar/sensex+down+259+pts+metal+stocks+under+pressure-newsid-n658731492")</x:f>
      </x:c>
      <x:c r="I84" s="1" t="s">
        <x:v>609</x:v>
      </x:c>
      <x:c r="J84" s="1" t="s">
        <x:v>37</x:v>
      </x:c>
      <x:c r="K84" s="1" t="s">
        <x:v>610</x:v>
      </x:c>
      <x:c r="L84" s="1" t="s">
        <x:v>611</x:v>
      </x:c>
      <x:c r="M84" s="1" t="s">
        <x:v>126</x:v>
      </x:c>
      <x:c r="N84" s="1" t="s">
        <x:v>127</x:v>
      </x:c>
      <x:c r="O84" s="1" t="s">
        <x:v>58</x:v>
      </x:c>
      <x:c r="P84" s="1" t="s">
        <x:v>43</x:v>
      </x:c>
      <x:c r="Q84" s="1" t="s">
        <x:v>44</x:v>
      </x:c>
      <x:c r="R84" s="1" t="s"/>
      <x:c r="S84" s="1" t="s">
        <x:v>612</x:v>
      </x:c>
      <x:c r="T84" s="1" t="s">
        <x:v>46</x:v>
      </x:c>
      <x:c r="U84" s="1" t="s">
        <x:v>129</x:v>
      </x:c>
      <x:c r="V84" s="1" t="s">
        <x:v>130</x:v>
      </x:c>
      <x:c r="W84" s="1" t="s">
        <x:v>131</x:v>
      </x:c>
      <x:c r="X84" s="1" t="s">
        <x:v>126</x:v>
      </x:c>
      <x:c r="Y84" s="1" t="s">
        <x:v>127</x:v>
      </x:c>
      <x:c r="Z84" s="1" t="s">
        <x:v>132</x:v>
      </x:c>
      <x:c r="AA84" s="1" t="n">
        <x:v>1743661663</x:v>
      </x:c>
      <x:c r="AB84" s="1" t="s">
        <x:v>49</x:v>
      </x:c>
      <x:c r="AC84" s="1" t="s">
        <x:v>43</x:v>
      </x:c>
      <x:c r="AD84" s="1" t="n">
        <x:v>956</x:v>
      </x:c>
      <x:c r="AE84" s="1" t="s"/>
      <x:c r="AF84" s="1" t="n">
        <x:v>10000</x:v>
      </x:c>
    </x:row>
    <x:row r="85" spans="1:32">
      <x:c r="A85" s="1" t="n">
        <x:v>3</x:v>
      </x:c>
      <x:c r="B85" s="1" t="s">
        <x:v>32</x:v>
      </x:c>
      <x:c r="C85" s="1" t="s">
        <x:v>33</x:v>
      </x:c>
      <x:c r="D85" s="1" t="s"/>
      <x:c r="E85" s="1" t="s"/>
      <x:c r="F85" s="1" t="s">
        <x:v>613</x:v>
      </x:c>
      <x:c r="G85" s="1" t="s">
        <x:v>614</x:v>
      </x:c>
      <x:c r="H85"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85" s="1" t="s">
        <x:v>615</x:v>
      </x:c>
      <x:c r="J85" s="1" t="s">
        <x:v>616</x:v>
      </x:c>
      <x:c r="K85" s="1" t="s">
        <x:v>617</x:v>
      </x:c>
      <x:c r="L85" s="1" t="s">
        <x:v>618</x:v>
      </x:c>
      <x:c r="M85" s="1" t="s">
        <x:v>619</x:v>
      </x:c>
      <x:c r="N85" s="1" t="s">
        <x:v>620</x:v>
      </x:c>
      <x:c r="O85" s="1" t="s">
        <x:v>58</x:v>
      </x:c>
      <x:c r="P85" s="1" t="s">
        <x:v>43</x:v>
      </x:c>
      <x:c r="Q85" s="1" t="s">
        <x:v>44</x:v>
      </x:c>
      <x:c r="R85" s="1" t="s"/>
      <x:c r="S85" s="1" t="s">
        <x:v>621</x:v>
      </x:c>
      <x:c r="T85" s="1" t="s">
        <x:v>46</x:v>
      </x:c>
      <x:c r="U85" s="1" t="s">
        <x:v>622</x:v>
      </x:c>
      <x:c r="V85" s="1" t="s">
        <x:v>619</x:v>
      </x:c>
      <x:c r="W85" s="1" t="s">
        <x:v>620</x:v>
      </x:c>
      <x:c r="X85" s="1" t="s">
        <x:v>619</x:v>
      </x:c>
      <x:c r="Y85" s="1" t="s">
        <x:v>620</x:v>
      </x:c>
      <x:c r="Z85" s="1" t="s">
        <x:v>623</x:v>
      </x:c>
      <x:c r="AA85" s="1" t="n">
        <x:v>1743661152</x:v>
      </x:c>
      <x:c r="AB85" s="1" t="s">
        <x:v>49</x:v>
      </x:c>
      <x:c r="AC85" s="1" t="s">
        <x:v>43</x:v>
      </x:c>
      <x:c r="AD85" s="1" t="n">
        <x:v>975</x:v>
      </x:c>
      <x:c r="AE85" s="1" t="s">
        <x:v>624</x:v>
      </x:c>
      <x:c r="AF85" s="1" t="n">
        <x:v>80000</x:v>
      </x:c>
    </x:row>
    <x:row r="86" spans="1:32">
      <x:c r="A86" s="1" t="n">
        <x:v>3</x:v>
      </x:c>
      <x:c r="B86" s="1" t="s">
        <x:v>32</x:v>
      </x:c>
      <x:c r="C86" s="1" t="s">
        <x:v>33</x:v>
      </x:c>
      <x:c r="D86" s="1" t="s"/>
      <x:c r="E86" s="1" t="s"/>
      <x:c r="F86" s="1" t="s">
        <x:v>625</x:v>
      </x:c>
      <x:c r="G86" s="1" t="s">
        <x:v>626</x:v>
      </x:c>
      <x:c r="H86" s="2">
        <x:f>HYPERLINK("https://economictimes.indiatimes.com/markets/stocks/stock-watch/stock-market-update-sugar-stocks-up-as-market-falls/articleshow/119931849.cms", "https://economictimes.indiatimes.com/markets/stocks/stock-watch/stock-market-update-sugar-stocks-up-as-market-falls/articleshow/119931849.cms")</x:f>
      </x:c>
      <x:c r="I86" s="1" t="s">
        <x:v>627</x:v>
      </x:c>
      <x:c r="J86" s="1" t="s">
        <x:v>628</x:v>
      </x:c>
      <x:c r="K86" s="1" t="s">
        <x:v>629</x:v>
      </x:c>
      <x:c r="L86" s="1" t="s">
        <x:v>630</x:v>
      </x:c>
      <x:c r="M86" s="1" t="s">
        <x:v>619</x:v>
      </x:c>
      <x:c r="N86" s="1" t="s">
        <x:v>620</x:v>
      </x:c>
      <x:c r="O86" s="1" t="s">
        <x:v>58</x:v>
      </x:c>
      <x:c r="P86" s="1" t="s">
        <x:v>43</x:v>
      </x:c>
      <x:c r="Q86" s="1" t="s">
        <x:v>44</x:v>
      </x:c>
      <x:c r="R86" s="1" t="s"/>
      <x:c r="S86" s="1" t="s">
        <x:v>631</x:v>
      </x:c>
      <x:c r="T86" s="1" t="s">
        <x:v>46</x:v>
      </x:c>
      <x:c r="U86" s="1" t="s">
        <x:v>622</x:v>
      </x:c>
      <x:c r="V86" s="1" t="s">
        <x:v>619</x:v>
      </x:c>
      <x:c r="W86" s="1" t="s">
        <x:v>620</x:v>
      </x:c>
      <x:c r="X86" s="1" t="s">
        <x:v>619</x:v>
      </x:c>
      <x:c r="Y86" s="1" t="s">
        <x:v>620</x:v>
      </x:c>
      <x:c r="Z86" s="1" t="s">
        <x:v>623</x:v>
      </x:c>
      <x:c r="AA86" s="1" t="n">
        <x:v>1743661064</x:v>
      </x:c>
      <x:c r="AB86" s="1" t="s">
        <x:v>49</x:v>
      </x:c>
      <x:c r="AC86" s="1" t="s">
        <x:v>43</x:v>
      </x:c>
      <x:c r="AD86" s="1" t="n">
        <x:v>309</x:v>
      </x:c>
      <x:c r="AE86" s="1" t="s"/>
      <x:c r="AF86" s="1" t="n">
        <x:v>80000</x:v>
      </x:c>
    </x:row>
    <x:row r="87" spans="1:32">
      <x:c r="A87" s="1" t="n">
        <x:v>3</x:v>
      </x:c>
      <x:c r="B87" s="1" t="s">
        <x:v>32</x:v>
      </x:c>
      <x:c r="C87" s="1" t="s">
        <x:v>33</x:v>
      </x:c>
      <x:c r="D87" s="1" t="s"/>
      <x:c r="E87" s="1" t="s"/>
      <x:c r="F87" s="1" t="s">
        <x:v>632</x:v>
      </x:c>
      <x:c r="G87" s="1" t="s">
        <x:v>633</x:v>
      </x:c>
      <x:c r="H87" s="2">
        <x:f>HYPERLINK("https://www.balajiequities.com/Market/News/News-details/1591333", "https://www.balajiequities.com/Market/News/News-details/1591333")</x:f>
      </x:c>
      <x:c r="I87" s="1" t="s">
        <x:v>634</x:v>
      </x:c>
      <x:c r="J87" s="1" t="s">
        <x:v>37</x:v>
      </x:c>
      <x:c r="K87" s="1" t="s">
        <x:v>635</x:v>
      </x:c>
      <x:c r="L87" s="1" t="s">
        <x:v>636</x:v>
      </x:c>
      <x:c r="M87" s="1" t="s">
        <x:v>637</x:v>
      </x:c>
      <x:c r="N87" s="1" t="s">
        <x:v>638</x:v>
      </x:c>
      <x:c r="O87" s="1" t="s">
        <x:v>58</x:v>
      </x:c>
      <x:c r="P87" s="1" t="s">
        <x:v>43</x:v>
      </x:c>
      <x:c r="Q87" s="1" t="s">
        <x:v>44</x:v>
      </x:c>
      <x:c r="R87" s="1" t="s"/>
      <x:c r="S87" s="1" t="s">
        <x:v>639</x:v>
      </x:c>
      <x:c r="T87" s="1" t="s">
        <x:v>46</x:v>
      </x:c>
      <x:c r="U87" s="1" t="s">
        <x:v>640</x:v>
      </x:c>
      <x:c r="V87" s="1" t="s">
        <x:v>641</x:v>
      </x:c>
      <x:c r="W87" s="1" t="s">
        <x:v>638</x:v>
      </x:c>
      <x:c r="X87" s="1" t="s">
        <x:v>641</x:v>
      </x:c>
      <x:c r="Y87" s="1" t="s">
        <x:v>638</x:v>
      </x:c>
      <x:c r="Z87" s="1" t="s">
        <x:v>642</x:v>
      </x:c>
      <x:c r="AA87" s="1" t="n">
        <x:v>1743660880</x:v>
      </x:c>
      <x:c r="AB87" s="1" t="s">
        <x:v>49</x:v>
      </x:c>
      <x:c r="AC87" s="1" t="s">
        <x:v>43</x:v>
      </x:c>
      <x:c r="AD87" s="1" t="n">
        <x:v>1016</x:v>
      </x:c>
      <x:c r="AE87" s="1" t="s"/>
      <x:c r="AF87" s="1" t="n">
        <x:v>10000</x:v>
      </x:c>
    </x:row>
    <x:row r="88" spans="1:32">
      <x:c r="A88" s="1" t="n">
        <x:v>3</x:v>
      </x:c>
      <x:c r="B88" s="1" t="s">
        <x:v>32</x:v>
      </x:c>
      <x:c r="C88" s="1" t="s">
        <x:v>33</x:v>
      </x:c>
      <x:c r="D88" s="1" t="s"/>
      <x:c r="E88" s="1" t="s"/>
      <x:c r="F88" s="1" t="s">
        <x:v>643</x:v>
      </x:c>
      <x:c r="G88" s="1" t="s">
        <x:v>644</x:v>
      </x:c>
      <x:c r="H88" s="2">
        <x:f>HYPERLINK("https://www.theweek.in/news/india/2025/04/03/india-sri-lanka-to-sign-8-mo-us-during-pm-modi-s-visit-to-colombo.html", "https://www.theweek.in/news/india/2025/04/03/india-sri-lanka-to-sign-8-mo-us-during-pm-modi-s-visit-to-colombo.html")</x:f>
      </x:c>
      <x:c r="I88" s="1" t="s">
        <x:v>645</x:v>
      </x:c>
      <x:c r="J88" s="1" t="s">
        <x:v>646</x:v>
      </x:c>
      <x:c r="K88" s="1" t="s">
        <x:v>647</x:v>
      </x:c>
      <x:c r="L88" s="1" t="s">
        <x:v>648</x:v>
      </x:c>
      <x:c r="M88" s="1" t="s">
        <x:v>649</x:v>
      </x:c>
      <x:c r="N88" s="1" t="s">
        <x:v>650</x:v>
      </x:c>
      <x:c r="O88" s="1" t="s">
        <x:v>58</x:v>
      </x:c>
      <x:c r="P88" s="1" t="s">
        <x:v>43</x:v>
      </x:c>
      <x:c r="Q88" s="1" t="s">
        <x:v>44</x:v>
      </x:c>
      <x:c r="R88" s="1" t="s"/>
      <x:c r="S88" s="1" t="s">
        <x:v>651</x:v>
      </x:c>
      <x:c r="T88" s="1" t="s">
        <x:v>46</x:v>
      </x:c>
      <x:c r="U88" s="1" t="s">
        <x:v>652</x:v>
      </x:c>
      <x:c r="V88" s="1" t="s">
        <x:v>649</x:v>
      </x:c>
      <x:c r="W88" s="1" t="s">
        <x:v>650</x:v>
      </x:c>
      <x:c r="X88" s="1" t="s">
        <x:v>649</x:v>
      </x:c>
      <x:c r="Y88" s="1" t="s">
        <x:v>650</x:v>
      </x:c>
      <x:c r="Z88" s="1" t="s">
        <x:v>653</x:v>
      </x:c>
      <x:c r="AA88" s="1" t="n">
        <x:v>1743660771</x:v>
      </x:c>
      <x:c r="AB88" s="1" t="s">
        <x:v>49</x:v>
      </x:c>
      <x:c r="AC88" s="1" t="s">
        <x:v>43</x:v>
      </x:c>
      <x:c r="AD88" s="1" t="n">
        <x:v>474</x:v>
      </x:c>
      <x:c r="AE88" s="1" t="s">
        <x:v>654</x:v>
      </x:c>
      <x:c r="AF88" s="1" t="n">
        <x:v>50000</x:v>
      </x:c>
    </x:row>
    <x:row r="89" spans="1:32">
      <x:c r="A89" s="1" t="n">
        <x:v>3</x:v>
      </x:c>
      <x:c r="B89" s="1" t="s">
        <x:v>32</x:v>
      </x:c>
      <x:c r="C89" s="1" t="s">
        <x:v>33</x:v>
      </x:c>
      <x:c r="D89" s="1" t="s"/>
      <x:c r="E89" s="1" t="s"/>
      <x:c r="F89" s="1" t="s">
        <x:v>655</x:v>
      </x:c>
      <x:c r="G89" s="1" t="s">
        <x:v>656</x:v>
      </x:c>
      <x:c r="H89" s="2">
        <x:f>HYPERLINK("https://www.msn.com/en-in/money/markets/stock-market-today-sensex-nifty-fall-in-early-trade-on-weak-global-cues-trump-s-tariffs-announcement/ar-AA1Ccf3f", "https://www.msn.com/en-in/money/markets/stock-market-today-sensex-nifty-fall-in-early-trade-on-weak-global-cues-trump-s-tariffs-announcement/ar-AA1Ccf3f")</x:f>
      </x:c>
      <x:c r="I89" s="1" t="s">
        <x:v>657</x:v>
      </x:c>
      <x:c r="J89" s="1" t="s">
        <x:v>37</x:v>
      </x:c>
      <x:c r="K89" s="1" t="s">
        <x:v>658</x:v>
      </x:c>
      <x:c r="L89" s="1" t="s">
        <x:v>659</x:v>
      </x:c>
      <x:c r="M89" s="1" t="s">
        <x:v>660</x:v>
      </x:c>
      <x:c r="N89" s="1" t="s">
        <x:v>661</x:v>
      </x:c>
      <x:c r="O89" s="1" t="s">
        <x:v>58</x:v>
      </x:c>
      <x:c r="P89" s="1" t="s">
        <x:v>43</x:v>
      </x:c>
      <x:c r="Q89" s="1" t="s">
        <x:v>44</x:v>
      </x:c>
      <x:c r="R89" s="1" t="s"/>
      <x:c r="S89" s="1" t="s">
        <x:v>662</x:v>
      </x:c>
      <x:c r="T89" s="1" t="s">
        <x:v>46</x:v>
      </x:c>
      <x:c r="U89" s="1" t="s">
        <x:v>663</x:v>
      </x:c>
      <x:c r="V89" s="1" t="s">
        <x:v>660</x:v>
      </x:c>
      <x:c r="W89" s="1" t="s">
        <x:v>661</x:v>
      </x:c>
      <x:c r="X89" s="1" t="s">
        <x:v>660</x:v>
      </x:c>
      <x:c r="Y89" s="1" t="s">
        <x:v>661</x:v>
      </x:c>
      <x:c r="Z89" s="1" t="s">
        <x:v>664</x:v>
      </x:c>
      <x:c r="AA89" s="1" t="n">
        <x:v>1743660161</x:v>
      </x:c>
      <x:c r="AB89" s="1" t="s">
        <x:v>49</x:v>
      </x:c>
      <x:c r="AC89" s="1" t="s">
        <x:v>43</x:v>
      </x:c>
      <x:c r="AD89" s="1" t="n">
        <x:v>348</x:v>
      </x:c>
      <x:c r="AE89" s="1" t="s"/>
      <x:c r="AF89" s="1" t="n">
        <x:v>10000</x:v>
      </x:c>
    </x:row>
    <x:row r="90" spans="1:32">
      <x:c r="A90" s="1" t="n">
        <x:v>3</x:v>
      </x:c>
      <x:c r="B90" s="1" t="s">
        <x:v>32</x:v>
      </x:c>
      <x:c r="C90" s="1" t="s">
        <x:v>33</x:v>
      </x:c>
      <x:c r="D90" s="1" t="s"/>
      <x:c r="E90" s="1" t="s"/>
      <x:c r="F90" s="1" t="s">
        <x:v>665</x:v>
      </x:c>
      <x:c r="G90" s="1" t="s">
        <x:v>666</x:v>
      </x:c>
      <x:c r="H90" s="2">
        <x:f>HYPERLINK("https://flipit.money/flips/envirotech-systems-bags-new-order-from-dc-development-noida-ltd", "https://flipit.money/flips/envirotech-systems-bags-new-order-from-dc-development-noida-ltd")</x:f>
      </x:c>
      <x:c r="I90" s="1" t="s">
        <x:v>667</x:v>
      </x:c>
      <x:c r="J90" s="1" t="s">
        <x:v>37</x:v>
      </x:c>
      <x:c r="K90" s="1" t="s">
        <x:v>668</x:v>
      </x:c>
      <x:c r="L90" s="1" t="s">
        <x:v>669</x:v>
      </x:c>
      <x:c r="M90" s="1" t="s">
        <x:v>670</x:v>
      </x:c>
      <x:c r="N90" s="1" t="s">
        <x:v>671</x:v>
      </x:c>
      <x:c r="O90" s="1" t="s">
        <x:v>58</x:v>
      </x:c>
      <x:c r="P90" s="1" t="s">
        <x:v>43</x:v>
      </x:c>
      <x:c r="Q90" s="1" t="s">
        <x:v>44</x:v>
      </x:c>
      <x:c r="R90" s="1" t="s"/>
      <x:c r="S90" s="1" t="s">
        <x:v>672</x:v>
      </x:c>
      <x:c r="T90" s="1" t="s">
        <x:v>46</x:v>
      </x:c>
      <x:c r="U90" s="1" t="s">
        <x:v>673</x:v>
      </x:c>
      <x:c r="V90" s="1" t="s">
        <x:v>674</x:v>
      </x:c>
      <x:c r="W90" s="1" t="s">
        <x:v>675</x:v>
      </x:c>
      <x:c r="X90" s="1" t="s">
        <x:v>676</x:v>
      </x:c>
      <x:c r="Y90" s="1" t="s">
        <x:v>671</x:v>
      </x:c>
      <x:c r="Z90" s="1" t="s">
        <x:v>677</x:v>
      </x:c>
      <x:c r="AA90" s="1" t="n">
        <x:v>1743660119</x:v>
      </x:c>
      <x:c r="AB90" s="1" t="s">
        <x:v>49</x:v>
      </x:c>
      <x:c r="AC90" s="1" t="s">
        <x:v>43</x:v>
      </x:c>
      <x:c r="AD90" s="1" t="n">
        <x:v>102</x:v>
      </x:c>
      <x:c r="AE90" s="1" t="s"/>
      <x:c r="AF90" s="1" t="n">
        <x:v>10000</x:v>
      </x:c>
    </x:row>
    <x:row r="91" spans="1:32">
      <x:c r="A91" s="1" t="n">
        <x:v>3</x:v>
      </x:c>
      <x:c r="B91" s="1" t="s">
        <x:v>32</x:v>
      </x:c>
      <x:c r="C91" s="1" t="s">
        <x:v>33</x:v>
      </x:c>
      <x:c r="D91" s="1" t="s"/>
      <x:c r="E91" s="1" t="s"/>
      <x:c r="F91" s="1" t="s">
        <x:v>678</x:v>
      </x:c>
      <x:c r="G91" s="1" t="s">
        <x:v>679</x:v>
      </x:c>
      <x:c r="H91" s="2">
        <x:f>HYPERLINK("https://www.outlookbusiness.com/markets/markets-decline-in-early-trade-tracking-weak-asian-peers-on-trumps-tariffs-announcement", "https://www.outlookbusiness.com/markets/markets-decline-in-early-trade-tracking-weak-asian-peers-on-trumps-tariffs-announcement")</x:f>
      </x:c>
      <x:c r="I91" s="1" t="s">
        <x:v>680</x:v>
      </x:c>
      <x:c r="J91" s="1" t="s">
        <x:v>681</x:v>
      </x:c>
      <x:c r="K91" s="1" t="s">
        <x:v>682</x:v>
      </x:c>
      <x:c r="L91" s="1" t="s">
        <x:v>683</x:v>
      </x:c>
      <x:c r="M91" s="1" t="s">
        <x:v>684</x:v>
      </x:c>
      <x:c r="N91" s="1" t="s">
        <x:v>685</x:v>
      </x:c>
      <x:c r="O91" s="1" t="s">
        <x:v>58</x:v>
      </x:c>
      <x:c r="P91" s="1" t="s">
        <x:v>43</x:v>
      </x:c>
      <x:c r="Q91" s="1" t="s">
        <x:v>44</x:v>
      </x:c>
      <x:c r="R91" s="1" t="s"/>
      <x:c r="S91" s="1" t="s">
        <x:v>686</x:v>
      </x:c>
      <x:c r="T91" s="1" t="s">
        <x:v>46</x:v>
      </x:c>
      <x:c r="U91" s="1" t="s">
        <x:v>687</x:v>
      </x:c>
      <x:c r="V91" s="1" t="s">
        <x:v>688</x:v>
      </x:c>
      <x:c r="W91" s="1" t="s">
        <x:v>689</x:v>
      </x:c>
      <x:c r="X91" s="1" t="s">
        <x:v>684</x:v>
      </x:c>
      <x:c r="Y91" s="1" t="s">
        <x:v>685</x:v>
      </x:c>
      <x:c r="Z91" s="1" t="s">
        <x:v>690</x:v>
      </x:c>
      <x:c r="AA91" s="1" t="n">
        <x:v>1743660055</x:v>
      </x:c>
      <x:c r="AB91" s="1" t="s">
        <x:v>49</x:v>
      </x:c>
      <x:c r="AC91" s="1" t="s">
        <x:v>43</x:v>
      </x:c>
      <x:c r="AD91" s="1" t="n">
        <x:v>454</x:v>
      </x:c>
      <x:c r="AE91" s="1" t="s"/>
      <x:c r="AF91" s="1" t="n">
        <x:v>10000</x:v>
      </x:c>
    </x:row>
    <x:row r="92" spans="1:32">
      <x:c r="A92" s="1" t="n">
        <x:v>3</x:v>
      </x:c>
      <x:c r="B92" s="1" t="s">
        <x:v>32</x:v>
      </x:c>
      <x:c r="C92" s="1" t="s">
        <x:v>33</x:v>
      </x:c>
      <x:c r="D92" s="1" t="s"/>
      <x:c r="E92" s="1" t="s"/>
      <x:c r="F92" s="1" t="s">
        <x:v>691</x:v>
      </x:c>
      <x:c r="G92" s="1" t="s">
        <x:v>692</x:v>
      </x:c>
      <x:c r="H92" s="2">
        <x:f>HYPERLINK("https://www.outlookbusiness.com/planet/initiatives/heralding-a-new-era-of-growth-and-opportunity", "https://www.outlookbusiness.com/planet/initiatives/heralding-a-new-era-of-growth-and-opportunity")</x:f>
      </x:c>
      <x:c r="I92" s="1" t="s">
        <x:v>693</x:v>
      </x:c>
      <x:c r="J92" s="1" t="s">
        <x:v>694</x:v>
      </x:c>
      <x:c r="K92" s="1" t="s">
        <x:v>695</x:v>
      </x:c>
      <x:c r="L92" s="1" t="s">
        <x:v>696</x:v>
      </x:c>
      <x:c r="M92" s="1" t="s">
        <x:v>684</x:v>
      </x:c>
      <x:c r="N92" s="1" t="s">
        <x:v>685</x:v>
      </x:c>
      <x:c r="O92" s="1" t="s">
        <x:v>58</x:v>
      </x:c>
      <x:c r="P92" s="1" t="s">
        <x:v>43</x:v>
      </x:c>
      <x:c r="Q92" s="1" t="s">
        <x:v>44</x:v>
      </x:c>
      <x:c r="R92" s="1" t="s"/>
      <x:c r="S92" s="1" t="s">
        <x:v>697</x:v>
      </x:c>
      <x:c r="T92" s="1" t="s">
        <x:v>46</x:v>
      </x:c>
      <x:c r="U92" s="1" t="s">
        <x:v>687</x:v>
      </x:c>
      <x:c r="V92" s="1" t="s">
        <x:v>698</x:v>
      </x:c>
      <x:c r="W92" s="1" t="s">
        <x:v>699</x:v>
      </x:c>
      <x:c r="X92" s="1" t="s">
        <x:v>684</x:v>
      </x:c>
      <x:c r="Y92" s="1" t="s">
        <x:v>685</x:v>
      </x:c>
      <x:c r="Z92" s="1" t="s">
        <x:v>690</x:v>
      </x:c>
      <x:c r="AA92" s="1" t="n">
        <x:v>1743659979</x:v>
      </x:c>
      <x:c r="AB92" s="1" t="s">
        <x:v>49</x:v>
      </x:c>
      <x:c r="AC92" s="1" t="s">
        <x:v>43</x:v>
      </x:c>
      <x:c r="AD92" s="1" t="n">
        <x:v>8861</x:v>
      </x:c>
      <x:c r="AE92" s="1" t="s">
        <x:v>700</x:v>
      </x:c>
      <x:c r="AF92" s="1" t="n">
        <x:v>10000</x:v>
      </x:c>
    </x:row>
    <x:row r="93" spans="1:32">
      <x:c r="A93" s="1" t="n">
        <x:v>3</x:v>
      </x:c>
      <x:c r="B93" s="1" t="s">
        <x:v>32</x:v>
      </x:c>
      <x:c r="C93" s="1" t="s">
        <x:v>33</x:v>
      </x:c>
      <x:c r="D93" s="1" t="s"/>
      <x:c r="E93" s="1" t="s"/>
      <x:c r="F93" s="1" t="s">
        <x:v>701</x:v>
      </x:c>
      <x:c r="G93" s="1" t="s">
        <x:v>702</x:v>
      </x:c>
      <x:c r="H93" s="2">
        <x:f>HYPERLINK("https://www.indianmandarins.com/news/adani-pgti-golf-training-academy-launched-in-ahmedabad/30559", "https://www.indianmandarins.com/news/adani-pgti-golf-training-academy-launched-in-ahmedabad/30559")</x:f>
      </x:c>
      <x:c r="I93" s="1" t="s">
        <x:v>703</x:v>
      </x:c>
      <x:c r="J93" s="1" t="s">
        <x:v>37</x:v>
      </x:c>
      <x:c r="K93" s="1" t="s">
        <x:v>704</x:v>
      </x:c>
      <x:c r="L93" s="1" t="s">
        <x:v>705</x:v>
      </x:c>
      <x:c r="M93" s="1" t="s">
        <x:v>706</x:v>
      </x:c>
      <x:c r="N93" s="1" t="s">
        <x:v>707</x:v>
      </x:c>
      <x:c r="O93" s="1" t="s">
        <x:v>58</x:v>
      </x:c>
      <x:c r="P93" s="1" t="s">
        <x:v>43</x:v>
      </x:c>
      <x:c r="Q93" s="1" t="s">
        <x:v>44</x:v>
      </x:c>
      <x:c r="R93" s="1" t="s"/>
      <x:c r="S93" s="1" t="s">
        <x:v>708</x:v>
      </x:c>
      <x:c r="T93" s="1" t="s">
        <x:v>46</x:v>
      </x:c>
      <x:c r="U93" s="1" t="s">
        <x:v>709</x:v>
      </x:c>
      <x:c r="V93" s="1" t="s">
        <x:v>706</x:v>
      </x:c>
      <x:c r="W93" s="1" t="s">
        <x:v>707</x:v>
      </x:c>
      <x:c r="X93" s="1" t="s">
        <x:v>706</x:v>
      </x:c>
      <x:c r="Y93" s="1" t="s">
        <x:v>707</x:v>
      </x:c>
      <x:c r="Z93" s="1" t="s">
        <x:v>710</x:v>
      </x:c>
      <x:c r="AA93" s="1" t="n">
        <x:v>1743659911</x:v>
      </x:c>
      <x:c r="AB93" s="1" t="s">
        <x:v>49</x:v>
      </x:c>
      <x:c r="AC93" s="1" t="s">
        <x:v>43</x:v>
      </x:c>
      <x:c r="AD93" s="1" t="n">
        <x:v>128</x:v>
      </x:c>
      <x:c r="AE93" s="1" t="s"/>
      <x:c r="AF93" s="1" t="n">
        <x:v>10000</x:v>
      </x:c>
    </x:row>
    <x:row r="94" spans="1:32">
      <x:c r="A94" s="1" t="n">
        <x:v>3</x:v>
      </x:c>
      <x:c r="B94" s="1" t="s">
        <x:v>32</x:v>
      </x:c>
      <x:c r="C94" s="1" t="s">
        <x:v>33</x:v>
      </x:c>
      <x:c r="D94" s="1" t="s"/>
      <x:c r="E94" s="1" t="s"/>
      <x:c r="F94" s="1" t="s">
        <x:v>711</x:v>
      </x:c>
      <x:c r="G94" s="1" t="s">
        <x:v>712</x:v>
      </x:c>
      <x:c r="H94" s="2">
        <x:f>HYPERLINK("https://www.indianmandarins.com/news/mundra-port-handled-record-200-mn-metric-tonnes-cargo-in-2024-25/30558", "https://www.indianmandarins.com/news/mundra-port-handled-record-200-mn-metric-tonnes-cargo-in-2024-25/30558")</x:f>
      </x:c>
      <x:c r="I94" s="1" t="s">
        <x:v>713</x:v>
      </x:c>
      <x:c r="J94" s="1" t="s">
        <x:v>37</x:v>
      </x:c>
      <x:c r="K94" s="1" t="s">
        <x:v>704</x:v>
      </x:c>
      <x:c r="L94" s="1" t="s">
        <x:v>705</x:v>
      </x:c>
      <x:c r="M94" s="1" t="s">
        <x:v>706</x:v>
      </x:c>
      <x:c r="N94" s="1" t="s">
        <x:v>707</x:v>
      </x:c>
      <x:c r="O94" s="1" t="s">
        <x:v>58</x:v>
      </x:c>
      <x:c r="P94" s="1" t="s">
        <x:v>43</x:v>
      </x:c>
      <x:c r="Q94" s="1" t="s">
        <x:v>44</x:v>
      </x:c>
      <x:c r="R94" s="1" t="s"/>
      <x:c r="S94" s="1" t="s">
        <x:v>714</x:v>
      </x:c>
      <x:c r="T94" s="1" t="s">
        <x:v>46</x:v>
      </x:c>
      <x:c r="U94" s="1" t="s">
        <x:v>709</x:v>
      </x:c>
      <x:c r="V94" s="1" t="s">
        <x:v>706</x:v>
      </x:c>
      <x:c r="W94" s="1" t="s">
        <x:v>715</x:v>
      </x:c>
      <x:c r="X94" s="1" t="s">
        <x:v>706</x:v>
      </x:c>
      <x:c r="Y94" s="1" t="s">
        <x:v>707</x:v>
      </x:c>
      <x:c r="Z94" s="1" t="s">
        <x:v>710</x:v>
      </x:c>
      <x:c r="AA94" s="1" t="n">
        <x:v>1743659911</x:v>
      </x:c>
      <x:c r="AB94" s="1" t="s">
        <x:v>49</x:v>
      </x:c>
      <x:c r="AC94" s="1" t="s">
        <x:v>43</x:v>
      </x:c>
      <x:c r="AD94" s="1" t="n">
        <x:v>218</x:v>
      </x:c>
      <x:c r="AE94" s="1" t="s"/>
      <x:c r="AF94" s="1" t="n">
        <x:v>10000</x:v>
      </x:c>
    </x:row>
    <x:row r="95" spans="1:32">
      <x:c r="A95" s="1" t="n">
        <x:v>3</x:v>
      </x:c>
      <x:c r="B95" s="1" t="s">
        <x:v>32</x:v>
      </x:c>
      <x:c r="C95" s="1" t="s">
        <x:v>33</x:v>
      </x:c>
      <x:c r="D95" s="1" t="s"/>
      <x:c r="E95" s="1" t="s"/>
      <x:c r="F95" s="1" t="s">
        <x:v>716</x:v>
      </x:c>
      <x:c r="G95" s="1" t="s">
        <x:v>717</x:v>
      </x:c>
      <x:c r="H95" s="2">
        <x:f>HYPERLINK("https://vishvatimes.com/adani-invitational-golf-yuvraj-sandhu-arjun-prasad-rise-to-the-top-in-rd-2", "https://vishvatimes.com/adani-invitational-golf-yuvraj-sandhu-arjun-prasad-rise-to-the-top-in-rd-2")</x:f>
      </x:c>
      <x:c r="I95" s="1" t="s">
        <x:v>718</x:v>
      </x:c>
      <x:c r="J95" s="1" t="s">
        <x:v>37</x:v>
      </x:c>
      <x:c r="K95" s="1" t="s">
        <x:v>719</x:v>
      </x:c>
      <x:c r="L95" s="1" t="s">
        <x:v>720</x:v>
      </x:c>
      <x:c r="M95" s="1" t="s">
        <x:v>721</x:v>
      </x:c>
      <x:c r="N95" s="1" t="s">
        <x:v>722</x:v>
      </x:c>
      <x:c r="O95" s="1" t="s">
        <x:v>58</x:v>
      </x:c>
      <x:c r="P95" s="1" t="s">
        <x:v>43</x:v>
      </x:c>
      <x:c r="Q95" s="1" t="s">
        <x:v>44</x:v>
      </x:c>
      <x:c r="R95" s="1" t="s"/>
      <x:c r="S95" s="1" t="s">
        <x:v>723</x:v>
      </x:c>
      <x:c r="T95" s="1" t="s">
        <x:v>46</x:v>
      </x:c>
      <x:c r="U95" s="1" t="s">
        <x:v>724</x:v>
      </x:c>
      <x:c r="V95" s="1" t="s">
        <x:v>721</x:v>
      </x:c>
      <x:c r="W95" s="1" t="s">
        <x:v>722</x:v>
      </x:c>
      <x:c r="X95" s="1" t="s">
        <x:v>721</x:v>
      </x:c>
      <x:c r="Y95" s="1" t="s">
        <x:v>722</x:v>
      </x:c>
      <x:c r="Z95" s="1" t="s">
        <x:v>725</x:v>
      </x:c>
      <x:c r="AA95" s="1" t="n">
        <x:v>1743659535</x:v>
      </x:c>
      <x:c r="AB95" s="1" t="s">
        <x:v>49</x:v>
      </x:c>
      <x:c r="AC95" s="1" t="s">
        <x:v>43</x:v>
      </x:c>
      <x:c r="AD95" s="1" t="n">
        <x:v>499</x:v>
      </x:c>
      <x:c r="AE95" s="1" t="s"/>
      <x:c r="AF95" s="1" t="n">
        <x:v>10000</x:v>
      </x:c>
    </x:row>
    <x:row r="96" spans="1:32">
      <x:c r="A96" s="1" t="n">
        <x:v>3</x:v>
      </x:c>
      <x:c r="B96" s="1" t="s">
        <x:v>32</x:v>
      </x:c>
      <x:c r="C96" s="1" t="s">
        <x:v>33</x:v>
      </x:c>
      <x:c r="D96" s="1" t="s"/>
      <x:c r="E96" s="1" t="s"/>
      <x:c r="F96" s="1" t="s">
        <x:v>726</x:v>
      </x:c>
      <x:c r="G96" s="1" t="s">
        <x:v>727</x:v>
      </x:c>
      <x:c r="H96" s="2">
        <x:f>HYPERLINK("https://flipit.money/flips/stable-largecaps-or-high-growth-tier-2-bets-investors-face-it-dilemma", "https://flipit.money/flips/stable-largecaps-or-high-growth-tier-2-bets-investors-face-it-dilemma")</x:f>
      </x:c>
      <x:c r="I96" s="1" t="s">
        <x:v>728</x:v>
      </x:c>
      <x:c r="J96" s="1" t="s">
        <x:v>37</x:v>
      </x:c>
      <x:c r="K96" s="1" t="s">
        <x:v>729</x:v>
      </x:c>
      <x:c r="L96" s="1" t="s">
        <x:v>730</x:v>
      </x:c>
      <x:c r="M96" s="1" t="s">
        <x:v>670</x:v>
      </x:c>
      <x:c r="N96" s="1" t="s">
        <x:v>671</x:v>
      </x:c>
      <x:c r="O96" s="1" t="s">
        <x:v>58</x:v>
      </x:c>
      <x:c r="P96" s="1" t="s">
        <x:v>43</x:v>
      </x:c>
      <x:c r="Q96" s="1" t="s">
        <x:v>44</x:v>
      </x:c>
      <x:c r="R96" s="1" t="s"/>
      <x:c r="S96" s="1" t="s">
        <x:v>731</x:v>
      </x:c>
      <x:c r="T96" s="1" t="s">
        <x:v>46</x:v>
      </x:c>
      <x:c r="U96" s="1" t="s">
        <x:v>673</x:v>
      </x:c>
      <x:c r="V96" s="1" t="s">
        <x:v>674</x:v>
      </x:c>
      <x:c r="W96" s="1" t="s">
        <x:v>675</x:v>
      </x:c>
      <x:c r="X96" s="1" t="s">
        <x:v>676</x:v>
      </x:c>
      <x:c r="Y96" s="1" t="s">
        <x:v>671</x:v>
      </x:c>
      <x:c r="Z96" s="1" t="s">
        <x:v>677</x:v>
      </x:c>
      <x:c r="AA96" s="1" t="n">
        <x:v>1743659299</x:v>
      </x:c>
      <x:c r="AB96" s="1" t="s">
        <x:v>49</x:v>
      </x:c>
      <x:c r="AC96" s="1" t="s">
        <x:v>43</x:v>
      </x:c>
      <x:c r="AD96" s="1" t="n">
        <x:v>238</x:v>
      </x:c>
      <x:c r="AE96" s="1" t="s"/>
      <x:c r="AF96" s="1" t="n">
        <x:v>10000</x:v>
      </x:c>
    </x:row>
    <x:row r="97" spans="1:32">
      <x:c r="A97" s="1" t="n">
        <x:v>3</x:v>
      </x:c>
      <x:c r="B97" s="1" t="s">
        <x:v>32</x:v>
      </x:c>
      <x:c r="C97" s="1" t="s">
        <x:v>33</x:v>
      </x:c>
      <x:c r="D97" s="1" t="s"/>
      <x:c r="E97" s="1" t="s"/>
      <x:c r="F97" s="1" t="s">
        <x:v>732</x:v>
      </x:c>
      <x:c r="G97" s="1" t="s">
        <x:v>733</x:v>
      </x:c>
      <x:c r="H97" s="2">
        <x:f>HYPERLINK("https://www.businessoffood.in/awl-agri-business-enters-bakery-ingredient-market-with-fortune-cake-premix/", "https://www.businessoffood.in/awl-agri-business-enters-bakery-ingredient-market-with-fortune-cake-premix/")</x:f>
      </x:c>
      <x:c r="I97" s="1" t="s">
        <x:v>734</x:v>
      </x:c>
      <x:c r="J97" s="1" t="s">
        <x:v>37</x:v>
      </x:c>
      <x:c r="K97" s="1" t="s">
        <x:v>735</x:v>
      </x:c>
      <x:c r="L97" s="1" t="s">
        <x:v>736</x:v>
      </x:c>
      <x:c r="M97" s="1" t="s">
        <x:v>737</x:v>
      </x:c>
      <x:c r="N97" s="1" t="s">
        <x:v>738</x:v>
      </x:c>
      <x:c r="O97" s="1" t="s">
        <x:v>58</x:v>
      </x:c>
      <x:c r="P97" s="1" t="s">
        <x:v>43</x:v>
      </x:c>
      <x:c r="Q97" s="1" t="s">
        <x:v>44</x:v>
      </x:c>
      <x:c r="R97" s="1" t="s"/>
      <x:c r="S97" s="1" t="s">
        <x:v>739</x:v>
      </x:c>
      <x:c r="T97" s="1" t="s">
        <x:v>46</x:v>
      </x:c>
      <x:c r="U97" s="1" t="s">
        <x:v>740</x:v>
      </x:c>
      <x:c r="V97" s="1" t="s">
        <x:v>741</x:v>
      </x:c>
      <x:c r="W97" s="1" t="s">
        <x:v>742</x:v>
      </x:c>
      <x:c r="X97" s="1" t="s">
        <x:v>737</x:v>
      </x:c>
      <x:c r="Y97" s="1" t="s">
        <x:v>738</x:v>
      </x:c>
      <x:c r="Z97" s="1" t="s">
        <x:v>743</x:v>
      </x:c>
      <x:c r="AA97" s="1" t="n">
        <x:v>1743659291</x:v>
      </x:c>
      <x:c r="AB97" s="1" t="s">
        <x:v>49</x:v>
      </x:c>
      <x:c r="AC97" s="1" t="s">
        <x:v>43</x:v>
      </x:c>
      <x:c r="AD97" s="1" t="n">
        <x:v>260</x:v>
      </x:c>
      <x:c r="AE97" s="1" t="s"/>
      <x:c r="AF97" s="1" t="n">
        <x:v>10000</x:v>
      </x:c>
    </x:row>
    <x:row r="98" spans="1:32">
      <x:c r="A98" s="1" t="n">
        <x:v>3</x:v>
      </x:c>
      <x:c r="B98" s="1" t="s">
        <x:v>32</x:v>
      </x:c>
      <x:c r="C98" s="1" t="s">
        <x:v>33</x:v>
      </x:c>
      <x:c r="D98" s="1" t="s"/>
      <x:c r="E98" s="1" t="s"/>
      <x:c r="F98" s="1" t="s">
        <x:v>744</x:v>
      </x:c>
      <x:c r="G98" s="1" t="s">
        <x:v>745</x:v>
      </x:c>
      <x:c r="H98" s="2">
        <x:f>HYPERLINK("https://www.shippingtribune.com/news/shipping/Vizhinjam+Port's+roadblock:+Cloverleaf+vs+trumpet+interchange+debate+threatens+EXIM+cargo+launch", "https://www.shippingtribune.com/news/shipping/Vizhinjam+Port%27s+roadblock%3A+Cloverleaf+vs+trumpet+interchange+debate+threatens+EXIM+cargo+launch")</x:f>
      </x:c>
      <x:c r="I98" s="1" t="s">
        <x:v>746</x:v>
      </x:c>
      <x:c r="J98" s="1" t="s">
        <x:v>37</x:v>
      </x:c>
      <x:c r="K98" s="1" t="s">
        <x:v>747</x:v>
      </x:c>
      <x:c r="L98" s="1" t="s">
        <x:v>748</x:v>
      </x:c>
      <x:c r="M98" s="1" t="s">
        <x:v>749</x:v>
      </x:c>
      <x:c r="N98" s="1" t="s">
        <x:v>750</x:v>
      </x:c>
      <x:c r="O98" s="1" t="s">
        <x:v>58</x:v>
      </x:c>
      <x:c r="P98" s="1" t="s">
        <x:v>43</x:v>
      </x:c>
      <x:c r="Q98" s="1" t="s">
        <x:v>44</x:v>
      </x:c>
      <x:c r="R98" s="1" t="s"/>
      <x:c r="S98" s="1" t="s">
        <x:v>751</x:v>
      </x:c>
      <x:c r="T98" s="1" t="s">
        <x:v>46</x:v>
      </x:c>
      <x:c r="U98" s="1" t="s">
        <x:v>752</x:v>
      </x:c>
      <x:c r="V98" s="1" t="s">
        <x:v>749</x:v>
      </x:c>
      <x:c r="W98" s="1" t="s">
        <x:v>750</x:v>
      </x:c>
      <x:c r="X98" s="1" t="s">
        <x:v>749</x:v>
      </x:c>
      <x:c r="Y98" s="1" t="s">
        <x:v>750</x:v>
      </x:c>
      <x:c r="Z98" s="1" t="s">
        <x:v>753</x:v>
      </x:c>
      <x:c r="AA98" s="1" t="n">
        <x:v>1743659270</x:v>
      </x:c>
      <x:c r="AB98" s="1" t="s">
        <x:v>49</x:v>
      </x:c>
      <x:c r="AC98" s="1" t="s">
        <x:v>43</x:v>
      </x:c>
      <x:c r="AD98" s="1" t="n">
        <x:v>399</x:v>
      </x:c>
      <x:c r="AE98" s="1" t="s"/>
      <x:c r="AF98" s="1" t="n">
        <x:v>10000</x:v>
      </x:c>
    </x:row>
    <x:row r="99" spans="1:32">
      <x:c r="A99" s="1" t="n">
        <x:v>3</x:v>
      </x:c>
      <x:c r="B99" s="1" t="s">
        <x:v>32</x:v>
      </x:c>
      <x:c r="C99" s="1" t="s">
        <x:v>33</x:v>
      </x:c>
      <x:c r="D99" s="1" t="s"/>
      <x:c r="E99" s="1" t="s"/>
      <x:c r="F99" s="1" t="s">
        <x:v>754</x:v>
      </x:c>
      <x:c r="G99" s="1" t="s">
        <x:v>755</x:v>
      </x:c>
      <x:c r="H99" s="2">
        <x:f>HYPERLINK("https://www.themobiworld.com/Index/flowNewsDetail/id/9736125.html?val=4306dadff6a641c7cdff326cbe80ffa7", "https://www.themobiworld.com/Index/flowNewsDetail/id/9736125.html?val=4306dadff6a641c7cdff326cbe80ffa7")</x:f>
      </x:c>
      <x:c r="I99" s="1" t="s">
        <x:v>756</x:v>
      </x:c>
      <x:c r="J99" s="1" t="s">
        <x:v>37</x:v>
      </x:c>
      <x:c r="K99" s="1" t="s">
        <x:v>757</x:v>
      </x:c>
      <x:c r="L99" s="1" t="s">
        <x:v>758</x:v>
      </x:c>
      <x:c r="M99" s="1" t="s">
        <x:v>56</x:v>
      </x:c>
      <x:c r="N99" s="1" t="s">
        <x:v>57</x:v>
      </x:c>
      <x:c r="O99" s="1" t="s">
        <x:v>58</x:v>
      </x:c>
      <x:c r="P99" s="1" t="s">
        <x:v>43</x:v>
      </x:c>
      <x:c r="Q99" s="1" t="s">
        <x:v>44</x:v>
      </x:c>
      <x:c r="R99" s="1" t="s"/>
      <x:c r="S99" s="1" t="s">
        <x:v>759</x:v>
      </x:c>
      <x:c r="T99" s="1" t="s">
        <x:v>46</x:v>
      </x:c>
      <x:c r="U99" s="1" t="s">
        <x:v>60</x:v>
      </x:c>
      <x:c r="V99" s="1" t="s">
        <x:v>56</x:v>
      </x:c>
      <x:c r="W99" s="1" t="s">
        <x:v>57</x:v>
      </x:c>
      <x:c r="X99" s="1" t="s">
        <x:v>56</x:v>
      </x:c>
      <x:c r="Y99" s="1" t="s">
        <x:v>57</x:v>
      </x:c>
      <x:c r="Z99" s="1" t="s">
        <x:v>61</x:v>
      </x:c>
      <x:c r="AA99" s="1" t="n">
        <x:v>1743659158</x:v>
      </x:c>
      <x:c r="AB99" s="1" t="s">
        <x:v>49</x:v>
      </x:c>
      <x:c r="AC99" s="1" t="s">
        <x:v>43</x:v>
      </x:c>
      <x:c r="AD99" s="1" t="n">
        <x:v>730</x:v>
      </x:c>
      <x:c r="AE99" s="1" t="s">
        <x:v>760</x:v>
      </x:c>
      <x:c r="AF99" s="1" t="n">
        <x:v>10000</x:v>
      </x:c>
    </x:row>
    <x:row r="100" spans="1:32">
      <x:c r="A100" s="1" t="n">
        <x:v>3</x:v>
      </x:c>
      <x:c r="B100" s="1" t="s">
        <x:v>32</x:v>
      </x:c>
      <x:c r="C100" s="1" t="s">
        <x:v>33</x:v>
      </x:c>
      <x:c r="D100" s="1" t="s"/>
      <x:c r="E100" s="1" t="s"/>
      <x:c r="F100" s="1" t="s">
        <x:v>761</x:v>
      </x:c>
      <x:c r="G100" s="1" t="s">
        <x:v>762</x:v>
      </x:c>
      <x:c r="H100" s="2">
        <x:f>HYPERLINK("https://www.bizzbuzz.news/national/andhrapradesh/credai-ap-chief-bayana-srinivasa-rao-sure-of-vizag-realty-boom-1357338", "https://www.bizzbuzz.news/national/andhrapradesh/credai-ap-chief-bayana-srinivasa-rao-sure-of-vizag-realty-boom-1357338")</x:f>
      </x:c>
      <x:c r="I100" s="1" t="s">
        <x:v>763</x:v>
      </x:c>
      <x:c r="J100" s="1" t="s">
        <x:v>37</x:v>
      </x:c>
      <x:c r="K100" s="1" t="s">
        <x:v>764</x:v>
      </x:c>
      <x:c r="L100" s="1" t="s">
        <x:v>765</x:v>
      </x:c>
      <x:c r="M100" s="1" t="s">
        <x:v>766</x:v>
      </x:c>
      <x:c r="N100" s="1" t="s">
        <x:v>767</x:v>
      </x:c>
      <x:c r="O100" s="1" t="s">
        <x:v>58</x:v>
      </x:c>
      <x:c r="P100" s="1" t="s">
        <x:v>43</x:v>
      </x:c>
      <x:c r="Q100" s="1" t="s">
        <x:v>44</x:v>
      </x:c>
      <x:c r="R100" s="1" t="s"/>
      <x:c r="S100" s="1" t="s">
        <x:v>768</x:v>
      </x:c>
      <x:c r="T100" s="1" t="s">
        <x:v>46</x:v>
      </x:c>
      <x:c r="U100" s="1" t="s">
        <x:v>769</x:v>
      </x:c>
      <x:c r="V100" s="1" t="s">
        <x:v>770</x:v>
      </x:c>
      <x:c r="W100" s="1" t="s">
        <x:v>767</x:v>
      </x:c>
      <x:c r="X100" s="1" t="s">
        <x:v>770</x:v>
      </x:c>
      <x:c r="Y100" s="1" t="s">
        <x:v>767</x:v>
      </x:c>
      <x:c r="Z100" s="1" t="s">
        <x:v>771</x:v>
      </x:c>
      <x:c r="AA100" s="1" t="n">
        <x:v>1743659152</x:v>
      </x:c>
      <x:c r="AB100" s="1" t="s">
        <x:v>49</x:v>
      </x:c>
      <x:c r="AC100" s="1" t="s">
        <x:v>43</x:v>
      </x:c>
      <x:c r="AD100" s="1" t="n">
        <x:v>385</x:v>
      </x:c>
      <x:c r="AE100" s="1" t="s">
        <x:v>772</x:v>
      </x:c>
      <x:c r="AF100" s="1" t="n">
        <x:v>25000</x:v>
      </x:c>
    </x:row>
    <x:row r="101" spans="1:32">
      <x:c r="A101" s="1" t="n">
        <x:v>3</x:v>
      </x:c>
      <x:c r="B101" s="1" t="s">
        <x:v>32</x:v>
      </x:c>
      <x:c r="C101" s="1" t="s">
        <x:v>33</x:v>
      </x:c>
      <x:c r="D101" s="1" t="s"/>
      <x:c r="E101" s="1" t="s"/>
      <x:c r="F101" s="1" t="s">
        <x:v>744</x:v>
      </x:c>
      <x:c r="G101" s="1" t="s">
        <x:v>773</x:v>
      </x:c>
      <x:c r="H101" s="2">
        <x:f>HYPERLINK("https://www.shippingtribune.com/news/shipping/Adani+Ports+Mundra+becomes+the+first+Indian+port+ever+to+cross+200+MMT+annual+cargo+volume.", "https://www.shippingtribune.com/news/shipping/Adani+Ports+Mundra+becomes+the+first+Indian+port+ever+to+cross+200+MMT+annual+cargo+volume.")</x:f>
      </x:c>
      <x:c r="I101" s="1" t="s">
        <x:v>774</x:v>
      </x:c>
      <x:c r="J101" s="1" t="s">
        <x:v>37</x:v>
      </x:c>
      <x:c r="K101" s="1" t="s">
        <x:v>775</x:v>
      </x:c>
      <x:c r="L101" s="1" t="s">
        <x:v>776</x:v>
      </x:c>
      <x:c r="M101" s="1" t="s">
        <x:v>749</x:v>
      </x:c>
      <x:c r="N101" s="1" t="s">
        <x:v>750</x:v>
      </x:c>
      <x:c r="O101" s="1" t="s">
        <x:v>58</x:v>
      </x:c>
      <x:c r="P101" s="1" t="s">
        <x:v>43</x:v>
      </x:c>
      <x:c r="Q101" s="1" t="s">
        <x:v>44</x:v>
      </x:c>
      <x:c r="R101" s="1" t="s"/>
      <x:c r="S101" s="1" t="s">
        <x:v>777</x:v>
      </x:c>
      <x:c r="T101" s="1" t="s">
        <x:v>46</x:v>
      </x:c>
      <x:c r="U101" s="1" t="s">
        <x:v>752</x:v>
      </x:c>
      <x:c r="V101" s="1" t="s">
        <x:v>778</x:v>
      </x:c>
      <x:c r="W101" s="1" t="s">
        <x:v>779</x:v>
      </x:c>
      <x:c r="X101" s="1" t="s">
        <x:v>749</x:v>
      </x:c>
      <x:c r="Y101" s="1" t="s">
        <x:v>750</x:v>
      </x:c>
      <x:c r="Z101" s="1" t="s">
        <x:v>753</x:v>
      </x:c>
      <x:c r="AA101" s="1" t="n">
        <x:v>1743658965</x:v>
      </x:c>
      <x:c r="AB101" s="1" t="s">
        <x:v>49</x:v>
      </x:c>
      <x:c r="AC101" s="1" t="s">
        <x:v>43</x:v>
      </x:c>
      <x:c r="AD101" s="1" t="n">
        <x:v>734</x:v>
      </x:c>
      <x:c r="AE101" s="1" t="s"/>
      <x:c r="AF101" s="1" t="n">
        <x:v>10000</x:v>
      </x:c>
    </x:row>
    <x:row r="102" spans="1:32">
      <x:c r="A102" s="1" t="n">
        <x:v>3</x:v>
      </x:c>
      <x:c r="B102" s="1" t="s">
        <x:v>32</x:v>
      </x:c>
      <x:c r="C102" s="1" t="s">
        <x:v>33</x:v>
      </x:c>
      <x:c r="D102" s="1" t="s"/>
      <x:c r="E102" s="1" t="s"/>
      <x:c r="F102" s="1" t="s">
        <x:v>780</x:v>
      </x:c>
      <x:c r="G102" s="1" t="s">
        <x:v>781</x:v>
      </x:c>
      <x:c r="H102" s="2">
        <x:f>HYPERLINK("https://economictimes.indiatimes.com/markets/stocks/stock-watch/stock-market-update-power-stocks-up-as-market-falls/articleshow/119930509.cms", "https://economictimes.indiatimes.com/markets/stocks/stock-watch/stock-market-update-power-stocks-up-as-market-falls/articleshow/119930509.cms")</x:f>
      </x:c>
      <x:c r="I102" s="1" t="s">
        <x:v>782</x:v>
      </x:c>
      <x:c r="J102" s="1" t="s">
        <x:v>783</x:v>
      </x:c>
      <x:c r="K102" s="1" t="s">
        <x:v>784</x:v>
      </x:c>
      <x:c r="L102" s="1" t="s">
        <x:v>785</x:v>
      </x:c>
      <x:c r="M102" s="1" t="s">
        <x:v>619</x:v>
      </x:c>
      <x:c r="N102" s="1" t="s">
        <x:v>620</x:v>
      </x:c>
      <x:c r="O102" s="1" t="s">
        <x:v>58</x:v>
      </x:c>
      <x:c r="P102" s="1" t="s">
        <x:v>43</x:v>
      </x:c>
      <x:c r="Q102" s="1" t="s">
        <x:v>44</x:v>
      </x:c>
      <x:c r="R102" s="1" t="s"/>
      <x:c r="S102" s="1" t="s">
        <x:v>786</x:v>
      </x:c>
      <x:c r="T102" s="1" t="s">
        <x:v>46</x:v>
      </x:c>
      <x:c r="U102" s="1" t="s">
        <x:v>622</x:v>
      </x:c>
      <x:c r="V102" s="1" t="s">
        <x:v>619</x:v>
      </x:c>
      <x:c r="W102" s="1" t="s">
        <x:v>620</x:v>
      </x:c>
      <x:c r="X102" s="1" t="s">
        <x:v>619</x:v>
      </x:c>
      <x:c r="Y102" s="1" t="s">
        <x:v>620</x:v>
      </x:c>
      <x:c r="Z102" s="1" t="s">
        <x:v>623</x:v>
      </x:c>
      <x:c r="AA102" s="1" t="n">
        <x:v>1743658595</x:v>
      </x:c>
      <x:c r="AB102" s="1" t="s">
        <x:v>49</x:v>
      </x:c>
      <x:c r="AC102" s="1" t="s">
        <x:v>43</x:v>
      </x:c>
      <x:c r="AD102" s="1" t="n">
        <x:v>354</x:v>
      </x:c>
      <x:c r="AE102" s="1" t="s"/>
      <x:c r="AF102" s="1" t="n">
        <x:v>80000</x:v>
      </x:c>
    </x:row>
    <x:row r="103" spans="1:32">
      <x:c r="A103" s="1" t="n">
        <x:v>3</x:v>
      </x:c>
      <x:c r="B103" s="1" t="s">
        <x:v>32</x:v>
      </x:c>
      <x:c r="C103" s="1" t="s">
        <x:v>33</x:v>
      </x:c>
      <x:c r="D103" s="1" t="s"/>
      <x:c r="E103" s="1" t="s"/>
      <x:c r="F103" s="1" t="s">
        <x:v>594</x:v>
      </x:c>
      <x:c r="G103" s="1" t="s">
        <x:v>787</x:v>
      </x:c>
      <x:c r="H103" s="2">
        <x:f>HYPERLINK("https://peoplebugs.com/business/markets-decline-in-early-trade-tracking-weak-asian-peers-on-trumps-tariffs-announcement/", "https://peoplebugs.com/business/markets-decline-in-early-trade-tracking-weak-asian-peers-on-trumps-tariffs-announcement/")</x:f>
      </x:c>
      <x:c r="I103" s="1" t="s">
        <x:v>788</x:v>
      </x:c>
      <x:c r="J103" s="1" t="s">
        <x:v>37</x:v>
      </x:c>
      <x:c r="K103" s="1" t="s">
        <x:v>789</x:v>
      </x:c>
      <x:c r="L103" s="1" t="s">
        <x:v>790</x:v>
      </x:c>
      <x:c r="M103" s="1" t="s">
        <x:v>791</x:v>
      </x:c>
      <x:c r="N103" s="1" t="s">
        <x:v>792</x:v>
      </x:c>
      <x:c r="O103" s="1" t="s">
        <x:v>58</x:v>
      </x:c>
      <x:c r="P103" s="1" t="s">
        <x:v>43</x:v>
      </x:c>
      <x:c r="Q103" s="1" t="s">
        <x:v>44</x:v>
      </x:c>
      <x:c r="R103" s="1" t="s"/>
      <x:c r="S103" s="1" t="s">
        <x:v>793</x:v>
      </x:c>
      <x:c r="T103" s="1" t="s">
        <x:v>46</x:v>
      </x:c>
      <x:c r="U103" s="1" t="s">
        <x:v>794</x:v>
      </x:c>
      <x:c r="V103" s="1" t="s">
        <x:v>791</x:v>
      </x:c>
      <x:c r="W103" s="1" t="s">
        <x:v>792</x:v>
      </x:c>
      <x:c r="X103" s="1" t="s">
        <x:v>791</x:v>
      </x:c>
      <x:c r="Y103" s="1" t="s">
        <x:v>792</x:v>
      </x:c>
      <x:c r="Z103" s="1" t="s">
        <x:v>795</x:v>
      </x:c>
      <x:c r="AA103" s="1" t="n">
        <x:v>1743658343</x:v>
      </x:c>
      <x:c r="AB103" s="1" t="s">
        <x:v>49</x:v>
      </x:c>
      <x:c r="AC103" s="1" t="s">
        <x:v>43</x:v>
      </x:c>
      <x:c r="AD103" s="1" t="n">
        <x:v>442</x:v>
      </x:c>
      <x:c r="AE103" s="1" t="s">
        <x:v>796</x:v>
      </x:c>
      <x:c r="AF103" s="1" t="n">
        <x:v>10000</x:v>
      </x:c>
    </x:row>
    <x:row r="104" spans="1:32">
      <x:c r="A104" s="1" t="n">
        <x:v>3</x:v>
      </x:c>
      <x:c r="B104" s="1" t="s">
        <x:v>32</x:v>
      </x:c>
      <x:c r="C104" s="1" t="s">
        <x:v>33</x:v>
      </x:c>
      <x:c r="D104" s="1" t="s"/>
      <x:c r="E104" s="1" t="s"/>
      <x:c r="F104" s="1" t="s">
        <x:v>797</x:v>
      </x:c>
      <x:c r="G104" s="1" t="s">
        <x:v>798</x:v>
      </x:c>
      <x:c r="H104" s="2">
        <x:f>HYPERLINK("https://english.jagran.com/business/stock-market-today-sensex-nifty-fall-in-early-trade-on-weak-global-cues-trumps-tariffs-announcement-10227887", "https://english.jagran.com/business/stock-market-today-sensex-nifty-fall-in-early-trade-on-weak-global-cues-trumps-tariffs-announcement-10227887")</x:f>
      </x:c>
      <x:c r="I104" s="1" t="s">
        <x:v>799</x:v>
      </x:c>
      <x:c r="J104" s="1" t="s">
        <x:v>800</x:v>
      </x:c>
      <x:c r="K104" s="1" t="s">
        <x:v>801</x:v>
      </x:c>
      <x:c r="L104" s="1" t="s">
        <x:v>802</x:v>
      </x:c>
      <x:c r="M104" s="1" t="s">
        <x:v>803</x:v>
      </x:c>
      <x:c r="N104" s="1" t="s">
        <x:v>804</x:v>
      </x:c>
      <x:c r="O104" s="1" t="s">
        <x:v>58</x:v>
      </x:c>
      <x:c r="P104" s="1" t="s">
        <x:v>43</x:v>
      </x:c>
      <x:c r="Q104" s="1" t="s">
        <x:v>44</x:v>
      </x:c>
      <x:c r="R104" s="1" t="s"/>
      <x:c r="S104" s="1" t="s">
        <x:v>805</x:v>
      </x:c>
      <x:c r="T104" s="1" t="s">
        <x:v>46</x:v>
      </x:c>
      <x:c r="U104" s="1" t="s">
        <x:v>806</x:v>
      </x:c>
      <x:c r="V104" s="1" t="s">
        <x:v>803</x:v>
      </x:c>
      <x:c r="W104" s="1" t="s">
        <x:v>804</x:v>
      </x:c>
      <x:c r="X104" s="1" t="s">
        <x:v>803</x:v>
      </x:c>
      <x:c r="Y104" s="1" t="s">
        <x:v>804</x:v>
      </x:c>
      <x:c r="Z104" s="1" t="s">
        <x:v>807</x:v>
      </x:c>
      <x:c r="AA104" s="1" t="n">
        <x:v>1743658319</x:v>
      </x:c>
      <x:c r="AB104" s="1" t="s">
        <x:v>49</x:v>
      </x:c>
      <x:c r="AC104" s="1" t="s">
        <x:v>43</x:v>
      </x:c>
      <x:c r="AD104" s="1" t="n">
        <x:v>470</x:v>
      </x:c>
      <x:c r="AE104" s="1" t="s"/>
      <x:c r="AF104" s="1" t="n">
        <x:v>10000</x:v>
      </x:c>
    </x:row>
    <x:row r="105" spans="1:32">
      <x:c r="A105" s="1" t="n">
        <x:v>3</x:v>
      </x:c>
      <x:c r="B105" s="1" t="s">
        <x:v>32</x:v>
      </x:c>
      <x:c r="C105" s="1" t="s">
        <x:v>33</x:v>
      </x:c>
      <x:c r="D105" s="1" t="s"/>
      <x:c r="E105" s="1" t="s"/>
      <x:c r="F105" s="1" t="s">
        <x:v>594</x:v>
      </x:c>
      <x:c r="G105" s="1" t="s">
        <x:v>595</x:v>
      </x:c>
      <x:c r="H105" s="2">
        <x:f>HYPERLINK("https://www.newsdrum.in/business/markets-decline-in-early-trade-tracking-weak-asian-peers-on-trumps-tariffs-announcement-8919590", "https://www.newsdrum.in/business/markets-decline-in-early-trade-tracking-weak-asian-peers-on-trumps-tariffs-announcement-8919590")</x:f>
      </x:c>
      <x:c r="I105" s="1" t="s">
        <x:v>808</x:v>
      </x:c>
      <x:c r="J105" s="1" t="s">
        <x:v>37</x:v>
      </x:c>
      <x:c r="K105" s="1" t="s">
        <x:v>809</x:v>
      </x:c>
      <x:c r="L105" s="1" t="s">
        <x:v>810</x:v>
      </x:c>
      <x:c r="M105" s="1" t="s">
        <x:v>811</x:v>
      </x:c>
      <x:c r="N105" s="1" t="s">
        <x:v>812</x:v>
      </x:c>
      <x:c r="O105" s="1" t="s">
        <x:v>58</x:v>
      </x:c>
      <x:c r="P105" s="1" t="s">
        <x:v>43</x:v>
      </x:c>
      <x:c r="Q105" s="1" t="s">
        <x:v>44</x:v>
      </x:c>
      <x:c r="R105" s="1" t="s"/>
      <x:c r="S105" s="1" t="s">
        <x:v>813</x:v>
      </x:c>
      <x:c r="T105" s="1" t="s">
        <x:v>46</x:v>
      </x:c>
      <x:c r="U105" s="1" t="s">
        <x:v>814</x:v>
      </x:c>
      <x:c r="V105" s="1" t="s">
        <x:v>815</x:v>
      </x:c>
      <x:c r="W105" s="1" t="s">
        <x:v>816</x:v>
      </x:c>
      <x:c r="X105" s="1" t="s">
        <x:v>811</x:v>
      </x:c>
      <x:c r="Y105" s="1" t="s">
        <x:v>812</x:v>
      </x:c>
      <x:c r="Z105" s="1" t="s">
        <x:v>817</x:v>
      </x:c>
      <x:c r="AA105" s="1" t="n">
        <x:v>1743657922</x:v>
      </x:c>
      <x:c r="AB105" s="1" t="s">
        <x:v>49</x:v>
      </x:c>
      <x:c r="AC105" s="1" t="s">
        <x:v>43</x:v>
      </x:c>
      <x:c r="AD105" s="1" t="n">
        <x:v>423</x:v>
      </x:c>
      <x:c r="AE105" s="1" t="s">
        <x:v>818</x:v>
      </x:c>
      <x:c r="AF105" s="1" t="n">
        <x:v>10000</x:v>
      </x:c>
    </x:row>
    <x:row r="106" spans="1:32">
      <x:c r="A106" s="1" t="n">
        <x:v>3</x:v>
      </x:c>
      <x:c r="B106" s="1" t="s">
        <x:v>32</x:v>
      </x:c>
      <x:c r="C106" s="1" t="s">
        <x:v>33</x:v>
      </x:c>
      <x:c r="D106" s="1" t="s"/>
      <x:c r="E106" s="1" t="s"/>
      <x:c r="F106" s="1" t="s">
        <x:v>819</x:v>
      </x:c>
      <x:c r="G106" s="1" t="s">
        <x:v>820</x:v>
      </x:c>
      <x:c r="H106" s="2">
        <x:f>HYPERLINK("https://assets.thehansindia.com/news/national/mundra-port-handled-record-200-mn-metric-tonnes-of-cargo-959545", "https://assets.thehansindia.com/news/national/mundra-port-handled-record-200-mn-metric-tonnes-of-cargo-959545")</x:f>
      </x:c>
      <x:c r="I106" s="1" t="s">
        <x:v>821</x:v>
      </x:c>
      <x:c r="J106" s="1" t="s">
        <x:v>37</x:v>
      </x:c>
      <x:c r="K106" s="1" t="s">
        <x:v>822</x:v>
      </x:c>
      <x:c r="L106" s="1" t="s">
        <x:v>823</x:v>
      </x:c>
      <x:c r="M106" s="1" t="s">
        <x:v>824</x:v>
      </x:c>
      <x:c r="N106" s="1" t="s">
        <x:v>825</x:v>
      </x:c>
      <x:c r="O106" s="1" t="s">
        <x:v>58</x:v>
      </x:c>
      <x:c r="P106" s="1" t="s">
        <x:v>43</x:v>
      </x:c>
      <x:c r="Q106" s="1" t="s">
        <x:v>44</x:v>
      </x:c>
      <x:c r="R106" s="1" t="s"/>
      <x:c r="S106" s="1" t="s">
        <x:v>826</x:v>
      </x:c>
      <x:c r="T106" s="1" t="s">
        <x:v>46</x:v>
      </x:c>
      <x:c r="U106" s="1" t="s">
        <x:v>827</x:v>
      </x:c>
      <x:c r="V106" s="1" t="s">
        <x:v>828</x:v>
      </x:c>
      <x:c r="W106" s="1" t="s">
        <x:v>829</x:v>
      </x:c>
      <x:c r="X106" s="1" t="s">
        <x:v>824</x:v>
      </x:c>
      <x:c r="Y106" s="1" t="s">
        <x:v>825</x:v>
      </x:c>
      <x:c r="Z106" s="1" t="s">
        <x:v>830</x:v>
      </x:c>
      <x:c r="AA106" s="1" t="n">
        <x:v>1743657880</x:v>
      </x:c>
      <x:c r="AB106" s="1" t="s">
        <x:v>49</x:v>
      </x:c>
      <x:c r="AC106" s="1" t="s">
        <x:v>43</x:v>
      </x:c>
      <x:c r="AD106" s="1" t="n">
        <x:v>260</x:v>
      </x:c>
      <x:c r="AE106" s="1" t="s"/>
      <x:c r="AF106" s="1" t="n">
        <x:v>10000</x:v>
      </x:c>
    </x:row>
    <x:row r="107" spans="1:32">
      <x:c r="A107" s="1" t="n">
        <x:v>3</x:v>
      </x:c>
      <x:c r="B107" s="1" t="s">
        <x:v>32</x:v>
      </x:c>
      <x:c r="C107" s="1" t="s">
        <x:v>33</x:v>
      </x:c>
      <x:c r="D107" s="1" t="s"/>
      <x:c r="E107" s="1" t="s"/>
      <x:c r="F107" s="1" t="s">
        <x:v>819</x:v>
      </x:c>
      <x:c r="G107" s="1" t="s">
        <x:v>831</x:v>
      </x:c>
      <x:c r="H107" s="2">
        <x:f>HYPERLINK("https://www.thehansindia.com/news/national/mundra-port-handled-record-200-mn-metric-tonnes-of-cargo-959545", "https://www.thehansindia.com/news/national/mundra-port-handled-record-200-mn-metric-tonnes-of-cargo-959545")</x:f>
      </x:c>
      <x:c r="I107" s="1" t="s">
        <x:v>821</x:v>
      </x:c>
      <x:c r="J107" s="1" t="s">
        <x:v>37</x:v>
      </x:c>
      <x:c r="K107" s="1" t="s">
        <x:v>832</x:v>
      </x:c>
      <x:c r="L107" s="1" t="s">
        <x:v>833</x:v>
      </x:c>
      <x:c r="M107" s="1" t="s">
        <x:v>824</x:v>
      </x:c>
      <x:c r="N107" s="1" t="s">
        <x:v>825</x:v>
      </x:c>
      <x:c r="O107" s="1" t="s">
        <x:v>58</x:v>
      </x:c>
      <x:c r="P107" s="1" t="s">
        <x:v>43</x:v>
      </x:c>
      <x:c r="Q107" s="1" t="s">
        <x:v>44</x:v>
      </x:c>
      <x:c r="R107" s="1" t="s"/>
      <x:c r="S107" s="1" t="s">
        <x:v>826</x:v>
      </x:c>
      <x:c r="T107" s="1" t="s">
        <x:v>46</x:v>
      </x:c>
      <x:c r="U107" s="1" t="s">
        <x:v>827</x:v>
      </x:c>
      <x:c r="V107" s="1" t="s">
        <x:v>834</x:v>
      </x:c>
      <x:c r="W107" s="1" t="s">
        <x:v>835</x:v>
      </x:c>
      <x:c r="X107" s="1" t="s">
        <x:v>824</x:v>
      </x:c>
      <x:c r="Y107" s="1" t="s">
        <x:v>825</x:v>
      </x:c>
      <x:c r="Z107" s="1" t="s">
        <x:v>830</x:v>
      </x:c>
      <x:c r="AA107" s="1" t="n">
        <x:v>1743657852</x:v>
      </x:c>
      <x:c r="AB107" s="1" t="s">
        <x:v>49</x:v>
      </x:c>
      <x:c r="AC107" s="1" t="s">
        <x:v>43</x:v>
      </x:c>
      <x:c r="AD107" s="1" t="n">
        <x:v>239</x:v>
      </x:c>
      <x:c r="AE107" s="1" t="s"/>
      <x:c r="AF107" s="1" t="n">
        <x:v>10000</x:v>
      </x:c>
    </x:row>
    <x:row r="108" spans="1:32">
      <x:c r="A108" s="1" t="n">
        <x:v>3</x:v>
      </x:c>
      <x:c r="B108" s="1" t="s">
        <x:v>32</x:v>
      </x:c>
      <x:c r="C108" s="1" t="s">
        <x:v>33</x:v>
      </x:c>
      <x:c r="D108" s="1" t="s"/>
      <x:c r="E108" s="1" t="s"/>
      <x:c r="F108" s="1" t="s">
        <x:v>836</x:v>
      </x:c>
      <x:c r="G108" s="1" t="s">
        <x:v>837</x:v>
      </x:c>
      <x:c r="H108"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08" s="1" t="s">
        <x:v>838</x:v>
      </x:c>
      <x:c r="J108" s="1" t="s">
        <x:v>37</x:v>
      </x:c>
      <x:c r="K108" s="1" t="s">
        <x:v>839</x:v>
      </x:c>
      <x:c r="L108" s="1" t="s">
        <x:v>840</x:v>
      </x:c>
      <x:c r="M108" s="1" t="s">
        <x:v>126</x:v>
      </x:c>
      <x:c r="N108" s="1" t="s">
        <x:v>127</x:v>
      </x:c>
      <x:c r="O108" s="1" t="s">
        <x:v>58</x:v>
      </x:c>
      <x:c r="P108" s="1" t="s">
        <x:v>43</x:v>
      </x:c>
      <x:c r="Q108" s="1" t="s">
        <x:v>44</x:v>
      </x:c>
      <x:c r="R108" s="1" t="s"/>
      <x:c r="S108" s="1" t="s">
        <x:v>841</x:v>
      </x:c>
      <x:c r="T108" s="1" t="s">
        <x:v>46</x:v>
      </x:c>
      <x:c r="U108" s="1" t="s">
        <x:v>129</x:v>
      </x:c>
      <x:c r="V108" s="1" t="s">
        <x:v>163</x:v>
      </x:c>
      <x:c r="W108" s="1" t="s">
        <x:v>164</x:v>
      </x:c>
      <x:c r="X108" s="1" t="s">
        <x:v>126</x:v>
      </x:c>
      <x:c r="Y108" s="1" t="s">
        <x:v>127</x:v>
      </x:c>
      <x:c r="Z108" s="1" t="s">
        <x:v>132</x:v>
      </x:c>
      <x:c r="AA108" s="1" t="n">
        <x:v>1743657782</x:v>
      </x:c>
      <x:c r="AB108" s="1" t="s">
        <x:v>49</x:v>
      </x:c>
      <x:c r="AC108" s="1" t="s">
        <x:v>43</x:v>
      </x:c>
      <x:c r="AD108" s="1" t="n">
        <x:v>802</x:v>
      </x:c>
      <x:c r="AE108" s="1" t="s"/>
      <x:c r="AF108" s="1" t="n">
        <x:v>10000</x:v>
      </x:c>
    </x:row>
    <x:row r="109" spans="1:32">
      <x:c r="A109" s="1" t="n">
        <x:v>3</x:v>
      </x:c>
      <x:c r="B109" s="1" t="s">
        <x:v>32</x:v>
      </x:c>
      <x:c r="C109" s="1" t="s">
        <x:v>33</x:v>
      </x:c>
      <x:c r="D109" s="1" t="s"/>
      <x:c r="E109" s="1" t="s"/>
      <x:c r="F109" s="1" t="s">
        <x:v>842</x:v>
      </x:c>
      <x:c r="G109" s="1" t="s">
        <x:v>843</x:v>
      </x:c>
      <x:c r="H109"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09" s="1" t="s">
        <x:v>844</x:v>
      </x:c>
      <x:c r="J109" s="1" t="s">
        <x:v>628</x:v>
      </x:c>
      <x:c r="K109" s="1" t="s">
        <x:v>845</x:v>
      </x:c>
      <x:c r="L109" s="1" t="s">
        <x:v>846</x:v>
      </x:c>
      <x:c r="M109" s="1" t="s">
        <x:v>619</x:v>
      </x:c>
      <x:c r="N109" s="1" t="s">
        <x:v>620</x:v>
      </x:c>
      <x:c r="O109" s="1" t="s">
        <x:v>58</x:v>
      </x:c>
      <x:c r="P109" s="1" t="s">
        <x:v>43</x:v>
      </x:c>
      <x:c r="Q109" s="1" t="s">
        <x:v>44</x:v>
      </x:c>
      <x:c r="R109" s="1" t="s"/>
      <x:c r="S109" s="1" t="s">
        <x:v>631</x:v>
      </x:c>
      <x:c r="T109" s="1" t="s">
        <x:v>46</x:v>
      </x:c>
      <x:c r="U109" s="1" t="s">
        <x:v>622</x:v>
      </x:c>
      <x:c r="V109" s="1" t="s">
        <x:v>619</x:v>
      </x:c>
      <x:c r="W109" s="1" t="s">
        <x:v>620</x:v>
      </x:c>
      <x:c r="X109" s="1" t="s">
        <x:v>619</x:v>
      </x:c>
      <x:c r="Y109" s="1" t="s">
        <x:v>620</x:v>
      </x:c>
      <x:c r="Z109" s="1" t="s">
        <x:v>623</x:v>
      </x:c>
      <x:c r="AA109" s="1" t="n">
        <x:v>1743657197</x:v>
      </x:c>
      <x:c r="AB109" s="1" t="s">
        <x:v>49</x:v>
      </x:c>
      <x:c r="AC109" s="1" t="s">
        <x:v>43</x:v>
      </x:c>
      <x:c r="AD109" s="1" t="n">
        <x:v>345</x:v>
      </x:c>
      <x:c r="AE109" s="1" t="s"/>
      <x:c r="AF109" s="1" t="n">
        <x:v>80000</x:v>
      </x:c>
    </x:row>
    <x:row r="110" spans="1:32">
      <x:c r="A110" s="1" t="n">
        <x:v>3</x:v>
      </x:c>
      <x:c r="B110" s="1" t="s">
        <x:v>32</x:v>
      </x:c>
      <x:c r="C110" s="1" t="s">
        <x:v>33</x:v>
      </x:c>
      <x:c r="D110" s="1" t="s"/>
      <x:c r="E110" s="1" t="s"/>
      <x:c r="F110" s="1" t="s">
        <x:v>847</x:v>
      </x:c>
      <x:c r="G110" s="1" t="s">
        <x:v>848</x:v>
      </x:c>
      <x:c r="H110"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0" s="1" t="s">
        <x:v>849</x:v>
      </x:c>
      <x:c r="J110" s="1" t="s">
        <x:v>37</x:v>
      </x:c>
      <x:c r="K110" s="1" t="s">
        <x:v>845</x:v>
      </x:c>
      <x:c r="L110" s="1" t="s">
        <x:v>846</x:v>
      </x:c>
      <x:c r="M110" s="1" t="s">
        <x:v>619</x:v>
      </x:c>
      <x:c r="N110" s="1" t="s">
        <x:v>620</x:v>
      </x:c>
      <x:c r="O110" s="1" t="s">
        <x:v>58</x:v>
      </x:c>
      <x:c r="P110" s="1" t="s">
        <x:v>43</x:v>
      </x:c>
      <x:c r="Q110" s="1" t="s">
        <x:v>44</x:v>
      </x:c>
      <x:c r="R110" s="1" t="s"/>
      <x:c r="S110" s="1" t="s">
        <x:v>850</x:v>
      </x:c>
      <x:c r="T110" s="1" t="s">
        <x:v>46</x:v>
      </x:c>
      <x:c r="U110" s="1" t="s">
        <x:v>622</x:v>
      </x:c>
      <x:c r="V110" s="1" t="s">
        <x:v>619</x:v>
      </x:c>
      <x:c r="W110" s="1" t="s">
        <x:v>620</x:v>
      </x:c>
      <x:c r="X110" s="1" t="s">
        <x:v>619</x:v>
      </x:c>
      <x:c r="Y110" s="1" t="s">
        <x:v>620</x:v>
      </x:c>
      <x:c r="Z110" s="1" t="s">
        <x:v>623</x:v>
      </x:c>
      <x:c r="AA110" s="1" t="n">
        <x:v>1743657197</x:v>
      </x:c>
      <x:c r="AB110" s="1" t="s">
        <x:v>49</x:v>
      </x:c>
      <x:c r="AC110" s="1" t="s">
        <x:v>43</x:v>
      </x:c>
      <x:c r="AD110" s="1" t="n">
        <x:v>248</x:v>
      </x:c>
      <x:c r="AE110" s="1" t="s"/>
      <x:c r="AF110" s="1" t="n">
        <x:v>80000</x:v>
      </x:c>
    </x:row>
    <x:row r="111" spans="1:32">
      <x:c r="A111" s="1" t="n">
        <x:v>3</x:v>
      </x:c>
      <x:c r="B111" s="1" t="s">
        <x:v>32</x:v>
      </x:c>
      <x:c r="C111" s="1" t="s">
        <x:v>33</x:v>
      </x:c>
      <x:c r="D111" s="1" t="s"/>
      <x:c r="E111" s="1" t="s"/>
      <x:c r="F111" s="1" t="s">
        <x:v>851</x:v>
      </x:c>
      <x:c r="G111" s="1" t="s">
        <x:v>852</x:v>
      </x:c>
      <x:c r="H111" s="2">
        <x:f>HYPERLINK("https://economictimes.indiatimes.com/markets/stocks/stock-watch/stock-market-update-fmcg-stocks-down-as-market-falls/articleshow/119929663.cms", "https://economictimes.indiatimes.com/markets/stocks/stock-watch/stock-market-update-fmcg-stocks-down-as-market-falls/articleshow/119929663.cms")</x:f>
      </x:c>
      <x:c r="I111" s="1" t="s">
        <x:v>853</x:v>
      </x:c>
      <x:c r="J111" s="1" t="s">
        <x:v>854</x:v>
      </x:c>
      <x:c r="K111" s="1" t="s">
        <x:v>855</x:v>
      </x:c>
      <x:c r="L111" s="1" t="s">
        <x:v>856</x:v>
      </x:c>
      <x:c r="M111" s="1" t="s">
        <x:v>619</x:v>
      </x:c>
      <x:c r="N111" s="1" t="s">
        <x:v>620</x:v>
      </x:c>
      <x:c r="O111" s="1" t="s">
        <x:v>58</x:v>
      </x:c>
      <x:c r="P111" s="1" t="s">
        <x:v>43</x:v>
      </x:c>
      <x:c r="Q111" s="1" t="s">
        <x:v>44</x:v>
      </x:c>
      <x:c r="R111" s="1" t="s"/>
      <x:c r="S111" s="1" t="s">
        <x:v>857</x:v>
      </x:c>
      <x:c r="T111" s="1" t="s">
        <x:v>46</x:v>
      </x:c>
      <x:c r="U111" s="1" t="s">
        <x:v>622</x:v>
      </x:c>
      <x:c r="V111" s="1" t="s">
        <x:v>619</x:v>
      </x:c>
      <x:c r="W111" s="1" t="s">
        <x:v>620</x:v>
      </x:c>
      <x:c r="X111" s="1" t="s">
        <x:v>619</x:v>
      </x:c>
      <x:c r="Y111" s="1" t="s">
        <x:v>620</x:v>
      </x:c>
      <x:c r="Z111" s="1" t="s">
        <x:v>623</x:v>
      </x:c>
      <x:c r="AA111" s="1" t="n">
        <x:v>1743657190</x:v>
      </x:c>
      <x:c r="AB111" s="1" t="s">
        <x:v>49</x:v>
      </x:c>
      <x:c r="AC111" s="1" t="s">
        <x:v>43</x:v>
      </x:c>
      <x:c r="AD111" s="1" t="n">
        <x:v>356</x:v>
      </x:c>
      <x:c r="AE111" s="1" t="s"/>
      <x:c r="AF111" s="1" t="n">
        <x:v>80000</x:v>
      </x:c>
    </x:row>
    <x:row r="112" spans="1:32">
      <x:c r="A112" s="1" t="n">
        <x:v>3</x:v>
      </x:c>
      <x:c r="B112" s="1" t="s">
        <x:v>32</x:v>
      </x:c>
      <x:c r="C112" s="1" t="s">
        <x:v>33</x:v>
      </x:c>
      <x:c r="D112" s="1" t="s"/>
      <x:c r="E112" s="1" t="s"/>
      <x:c r="F112" s="1" t="s">
        <x:v>858</x:v>
      </x:c>
      <x:c r="G112" s="1" t="s">
        <x:v>859</x:v>
      </x:c>
      <x:c r="H112"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12" s="1" t="s">
        <x:v>860</x:v>
      </x:c>
      <x:c r="J112" s="1" t="s">
        <x:v>37</x:v>
      </x:c>
      <x:c r="K112" s="1" t="s">
        <x:v>861</x:v>
      </x:c>
      <x:c r="L112" s="1" t="s">
        <x:v>862</x:v>
      </x:c>
      <x:c r="M112" s="1" t="s">
        <x:v>126</x:v>
      </x:c>
      <x:c r="N112" s="1" t="s">
        <x:v>127</x:v>
      </x:c>
      <x:c r="O112" s="1" t="s">
        <x:v>58</x:v>
      </x:c>
      <x:c r="P112" s="1" t="s">
        <x:v>43</x:v>
      </x:c>
      <x:c r="Q112" s="1" t="s">
        <x:v>44</x:v>
      </x:c>
      <x:c r="R112" s="1" t="s"/>
      <x:c r="S112" s="1" t="s">
        <x:v>863</x:v>
      </x:c>
      <x:c r="T112" s="1" t="s">
        <x:v>46</x:v>
      </x:c>
      <x:c r="U112" s="1" t="s">
        <x:v>129</x:v>
      </x:c>
      <x:c r="V112" s="1" t="s">
        <x:v>130</x:v>
      </x:c>
      <x:c r="W112" s="1" t="s">
        <x:v>131</x:v>
      </x:c>
      <x:c r="X112" s="1" t="s">
        <x:v>126</x:v>
      </x:c>
      <x:c r="Y112" s="1" t="s">
        <x:v>127</x:v>
      </x:c>
      <x:c r="Z112" s="1" t="s">
        <x:v>132</x:v>
      </x:c>
      <x:c r="AA112" s="1" t="n">
        <x:v>1743656937</x:v>
      </x:c>
      <x:c r="AB112" s="1" t="s">
        <x:v>49</x:v>
      </x:c>
      <x:c r="AC112" s="1" t="s">
        <x:v>43</x:v>
      </x:c>
      <x:c r="AD112" s="1" t="n">
        <x:v>1094</x:v>
      </x:c>
      <x:c r="AE112" s="1" t="s"/>
      <x:c r="AF112" s="1" t="n">
        <x:v>10000</x:v>
      </x:c>
    </x:row>
    <x:row r="113" spans="1:32">
      <x:c r="A113" s="1" t="n">
        <x:v>3</x:v>
      </x:c>
      <x:c r="B113" s="1" t="s">
        <x:v>32</x:v>
      </x:c>
      <x:c r="C113" s="1" t="s">
        <x:v>33</x:v>
      </x:c>
      <x:c r="D113" s="1" t="s"/>
      <x:c r="E113" s="1" t="s"/>
      <x:c r="F113" s="1" t="s">
        <x:v>594</x:v>
      </x:c>
      <x:c r="G113" s="1" t="s">
        <x:v>864</x:v>
      </x:c>
      <x:c r="H113"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13" s="1" t="s">
        <x:v>865</x:v>
      </x:c>
      <x:c r="J113" s="1" t="s">
        <x:v>866</x:v>
      </x:c>
      <x:c r="K113" s="1" t="s">
        <x:v>867</x:v>
      </x:c>
      <x:c r="L113" s="1" t="s">
        <x:v>868</x:v>
      </x:c>
      <x:c r="M113" s="1" t="s">
        <x:v>869</x:v>
      </x:c>
      <x:c r="N113" s="1" t="s">
        <x:v>870</x:v>
      </x:c>
      <x:c r="O113" s="1" t="s">
        <x:v>58</x:v>
      </x:c>
      <x:c r="P113" s="1" t="s">
        <x:v>43</x:v>
      </x:c>
      <x:c r="Q113" s="1" t="s">
        <x:v>44</x:v>
      </x:c>
      <x:c r="R113" s="1" t="s"/>
      <x:c r="S113" s="1" t="s">
        <x:v>871</x:v>
      </x:c>
      <x:c r="T113" s="1" t="s">
        <x:v>46</x:v>
      </x:c>
      <x:c r="U113" s="1" t="s">
        <x:v>872</x:v>
      </x:c>
      <x:c r="V113" s="1" t="s">
        <x:v>869</x:v>
      </x:c>
      <x:c r="W113" s="1" t="s">
        <x:v>870</x:v>
      </x:c>
      <x:c r="X113" s="1" t="s">
        <x:v>869</x:v>
      </x:c>
      <x:c r="Y113" s="1" t="s">
        <x:v>870</x:v>
      </x:c>
      <x:c r="Z113" s="1" t="s">
        <x:v>873</x:v>
      </x:c>
      <x:c r="AA113" s="1" t="n">
        <x:v>1743656433</x:v>
      </x:c>
      <x:c r="AB113" s="1" t="s">
        <x:v>49</x:v>
      </x:c>
      <x:c r="AC113" s="1" t="s">
        <x:v>43</x:v>
      </x:c>
      <x:c r="AD113" s="1" t="n">
        <x:v>430</x:v>
      </x:c>
      <x:c r="AE113" s="1" t="s"/>
      <x:c r="AF113" s="1" t="n">
        <x:v>80000</x:v>
      </x:c>
    </x:row>
    <x:row r="114" spans="1:32">
      <x:c r="A114" s="1" t="n">
        <x:v>3</x:v>
      </x:c>
      <x:c r="B114" s="1" t="s">
        <x:v>32</x:v>
      </x:c>
      <x:c r="C114" s="1" t="s">
        <x:v>33</x:v>
      </x:c>
      <x:c r="D114" s="1" t="s"/>
      <x:c r="E114" s="1" t="s"/>
      <x:c r="F114" s="1" t="s">
        <x:v>874</x:v>
      </x:c>
      <x:c r="G114" s="1" t="s">
        <x:v>875</x:v>
      </x:c>
      <x:c r="H114"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14" s="1" t="s">
        <x:v>876</x:v>
      </x:c>
      <x:c r="J114" s="1" t="s">
        <x:v>37</x:v>
      </x:c>
      <x:c r="K114" s="1" t="s">
        <x:v>877</x:v>
      </x:c>
      <x:c r="L114" s="1" t="s">
        <x:v>878</x:v>
      </x:c>
      <x:c r="M114" s="1" t="s">
        <x:v>879</x:v>
      </x:c>
      <x:c r="N114" s="1" t="s">
        <x:v>880</x:v>
      </x:c>
      <x:c r="O114" s="1" t="s">
        <x:v>58</x:v>
      </x:c>
      <x:c r="P114" s="1" t="s">
        <x:v>43</x:v>
      </x:c>
      <x:c r="Q114" s="1" t="s">
        <x:v>44</x:v>
      </x:c>
      <x:c r="R114" s="1" t="s"/>
      <x:c r="S114" s="1" t="s">
        <x:v>881</x:v>
      </x:c>
      <x:c r="T114" s="1" t="s">
        <x:v>46</x:v>
      </x:c>
      <x:c r="U114" s="1" t="s">
        <x:v>882</x:v>
      </x:c>
      <x:c r="V114" s="1" t="s">
        <x:v>883</x:v>
      </x:c>
      <x:c r="W114" s="1" t="s">
        <x:v>884</x:v>
      </x:c>
      <x:c r="X114" s="1" t="s">
        <x:v>879</x:v>
      </x:c>
      <x:c r="Y114" s="1" t="s">
        <x:v>880</x:v>
      </x:c>
      <x:c r="Z114" s="1" t="s">
        <x:v>885</x:v>
      </x:c>
      <x:c r="AA114" s="1" t="n">
        <x:v>1743656276</x:v>
      </x:c>
      <x:c r="AB114" s="1" t="s">
        <x:v>49</x:v>
      </x:c>
      <x:c r="AC114" s="1" t="s">
        <x:v>43</x:v>
      </x:c>
      <x:c r="AD114" s="1" t="n">
        <x:v>471</x:v>
      </x:c>
      <x:c r="AE114" s="1" t="s"/>
      <x:c r="AF114" s="1" t="n">
        <x:v>80000</x:v>
      </x:c>
    </x:row>
    <x:row r="115" spans="1:32">
      <x:c r="A115" s="1" t="n">
        <x:v>3</x:v>
      </x:c>
      <x:c r="B115" s="1" t="s">
        <x:v>32</x:v>
      </x:c>
      <x:c r="C115" s="1" t="s">
        <x:v>33</x:v>
      </x:c>
      <x:c r="D115" s="1" t="s"/>
      <x:c r="E115" s="1" t="s"/>
      <x:c r="F115" s="1" t="s">
        <x:v>886</x:v>
      </x:c>
      <x:c r="G115" s="1" t="s">
        <x:v>887</x:v>
      </x:c>
      <x:c r="H115" s="2">
        <x:f>HYPERLINK("https://tezzbuzz.com/adani-ports-clocks-7-pc-cargo-handling-growth-450-mmt-fy25-aims-global-expansion-881657/", "https://tezzbuzz.com/adani-ports-clocks-7-pc-cargo-handling-growth-450-mmt-fy25-aims-global-expansion-881657/")</x:f>
      </x:c>
      <x:c r="I115" s="1" t="s">
        <x:v>888</x:v>
      </x:c>
      <x:c r="J115" s="1" t="s">
        <x:v>37</x:v>
      </x:c>
      <x:c r="K115" s="1" t="s">
        <x:v>889</x:v>
      </x:c>
      <x:c r="L115" s="1" t="s">
        <x:v>890</x:v>
      </x:c>
      <x:c r="M115" s="1" t="s">
        <x:v>398</x:v>
      </x:c>
      <x:c r="N115" s="1" t="s">
        <x:v>399</x:v>
      </x:c>
      <x:c r="O115" s="1" t="s">
        <x:v>58</x:v>
      </x:c>
      <x:c r="P115" s="1" t="s">
        <x:v>43</x:v>
      </x:c>
      <x:c r="Q115" s="1" t="s">
        <x:v>44</x:v>
      </x:c>
      <x:c r="R115" s="1" t="s"/>
      <x:c r="S115" s="1" t="s">
        <x:v>891</x:v>
      </x:c>
      <x:c r="T115" s="1" t="s">
        <x:v>46</x:v>
      </x:c>
      <x:c r="U115" s="1" t="s">
        <x:v>401</x:v>
      </x:c>
      <x:c r="V115" s="1" t="s">
        <x:v>398</x:v>
      </x:c>
      <x:c r="W115" s="1" t="s">
        <x:v>399</x:v>
      </x:c>
      <x:c r="X115" s="1" t="s">
        <x:v>398</x:v>
      </x:c>
      <x:c r="Y115" s="1" t="s">
        <x:v>399</x:v>
      </x:c>
      <x:c r="Z115" s="1" t="s">
        <x:v>402</x:v>
      </x:c>
      <x:c r="AA115" s="1" t="n">
        <x:v>1743656248</x:v>
      </x:c>
      <x:c r="AB115" s="1" t="s">
        <x:v>49</x:v>
      </x:c>
      <x:c r="AC115" s="1" t="s">
        <x:v>43</x:v>
      </x:c>
      <x:c r="AD115" s="1" t="n">
        <x:v>443</x:v>
      </x:c>
      <x:c r="AE115" s="1" t="s"/>
      <x:c r="AF115" s="1" t="n">
        <x:v>10000</x:v>
      </x:c>
    </x:row>
    <x:row r="116" spans="1:32">
      <x:c r="A116" s="1" t="n">
        <x:v>3</x:v>
      </x:c>
      <x:c r="B116" s="1" t="s">
        <x:v>32</x:v>
      </x:c>
      <x:c r="C116" s="1" t="s">
        <x:v>33</x:v>
      </x:c>
      <x:c r="D116" s="1" t="s"/>
      <x:c r="E116" s="1" t="s"/>
      <x:c r="F116" s="1" t="s">
        <x:v>602</x:v>
      </x:c>
      <x:c r="G116" s="1" t="s">
        <x:v>892</x:v>
      </x:c>
      <x:c r="H116"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16" s="1" t="s">
        <x:v>604</x:v>
      </x:c>
      <x:c r="J116" s="1" t="s">
        <x:v>893</x:v>
      </x:c>
      <x:c r="K116" s="1" t="s">
        <x:v>894</x:v>
      </x:c>
      <x:c r="L116" s="1" t="s">
        <x:v>895</x:v>
      </x:c>
      <x:c r="M116" s="1" t="s">
        <x:v>896</x:v>
      </x:c>
      <x:c r="N116" s="1" t="s">
        <x:v>897</x:v>
      </x:c>
      <x:c r="O116" s="1" t="s">
        <x:v>58</x:v>
      </x:c>
      <x:c r="P116" s="1" t="s">
        <x:v>43</x:v>
      </x:c>
      <x:c r="Q116" s="1" t="s">
        <x:v>44</x:v>
      </x:c>
      <x:c r="R116" s="1" t="s"/>
      <x:c r="S116" s="1" t="s">
        <x:v>898</x:v>
      </x:c>
      <x:c r="T116" s="1" t="s">
        <x:v>46</x:v>
      </x:c>
      <x:c r="U116" s="1" t="s">
        <x:v>899</x:v>
      </x:c>
      <x:c r="V116" s="1" t="s">
        <x:v>900</x:v>
      </x:c>
      <x:c r="W116" s="1" t="s">
        <x:v>901</x:v>
      </x:c>
      <x:c r="X116" s="1" t="s">
        <x:v>896</x:v>
      </x:c>
      <x:c r="Y116" s="1" t="s">
        <x:v>897</x:v>
      </x:c>
      <x:c r="Z116" s="1" t="s">
        <x:v>902</x:v>
      </x:c>
      <x:c r="AA116" s="1" t="n">
        <x:v>1743656210</x:v>
      </x:c>
      <x:c r="AB116" s="1" t="s">
        <x:v>49</x:v>
      </x:c>
      <x:c r="AC116" s="1" t="s">
        <x:v>43</x:v>
      </x:c>
      <x:c r="AD116" s="1" t="n">
        <x:v>470</x:v>
      </x:c>
      <x:c r="AE116" s="1" t="s">
        <x:v>903</x:v>
      </x:c>
      <x:c r="AF116" s="1" t="n">
        <x:v>10000</x:v>
      </x:c>
    </x:row>
    <x:row r="117" spans="1:32">
      <x:c r="A117" s="1" t="n">
        <x:v>3</x:v>
      </x:c>
      <x:c r="B117" s="1" t="s">
        <x:v>32</x:v>
      </x:c>
      <x:c r="C117" s="1" t="s">
        <x:v>33</x:v>
      </x:c>
      <x:c r="D117" s="1" t="s"/>
      <x:c r="E117" s="1" t="s"/>
      <x:c r="F117" s="1" t="s">
        <x:v>904</x:v>
      </x:c>
      <x:c r="G117" s="1" t="s">
        <x:v>595</x:v>
      </x:c>
      <x:c r="H117"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17" s="1" t="s">
        <x:v>905</x:v>
      </x:c>
      <x:c r="J117" s="1" t="s">
        <x:v>37</x:v>
      </x:c>
      <x:c r="K117" s="1" t="s">
        <x:v>906</x:v>
      </x:c>
      <x:c r="L117" s="1" t="s">
        <x:v>907</x:v>
      </x:c>
      <x:c r="M117" s="1" t="s">
        <x:v>126</x:v>
      </x:c>
      <x:c r="N117" s="1" t="s">
        <x:v>127</x:v>
      </x:c>
      <x:c r="O117" s="1" t="s">
        <x:v>58</x:v>
      </x:c>
      <x:c r="P117" s="1" t="s">
        <x:v>43</x:v>
      </x:c>
      <x:c r="Q117" s="1" t="s">
        <x:v>44</x:v>
      </x:c>
      <x:c r="R117" s="1" t="s"/>
      <x:c r="S117" s="1" t="s">
        <x:v>908</x:v>
      </x:c>
      <x:c r="T117" s="1" t="s">
        <x:v>46</x:v>
      </x:c>
      <x:c r="U117" s="1" t="s">
        <x:v>129</x:v>
      </x:c>
      <x:c r="V117" s="1" t="s">
        <x:v>130</x:v>
      </x:c>
      <x:c r="W117" s="1" t="s">
        <x:v>131</x:v>
      </x:c>
      <x:c r="X117" s="1" t="s">
        <x:v>126</x:v>
      </x:c>
      <x:c r="Y117" s="1" t="s">
        <x:v>127</x:v>
      </x:c>
      <x:c r="Z117" s="1" t="s">
        <x:v>132</x:v>
      </x:c>
      <x:c r="AA117" s="1" t="n">
        <x:v>1743655955</x:v>
      </x:c>
      <x:c r="AB117" s="1" t="s">
        <x:v>49</x:v>
      </x:c>
      <x:c r="AC117" s="1" t="s">
        <x:v>43</x:v>
      </x:c>
      <x:c r="AD117" s="1" t="n">
        <x:v>424</x:v>
      </x:c>
      <x:c r="AE117" s="1" t="s"/>
      <x:c r="AF117" s="1" t="n">
        <x:v>10000</x:v>
      </x:c>
    </x:row>
    <x:row r="118" spans="1:32">
      <x:c r="A118" s="1" t="n">
        <x:v>3</x:v>
      </x:c>
      <x:c r="B118" s="1" t="s">
        <x:v>32</x:v>
      </x:c>
      <x:c r="C118" s="1" t="s">
        <x:v>33</x:v>
      </x:c>
      <x:c r="D118" s="1" t="s"/>
      <x:c r="E118" s="1" t="s"/>
      <x:c r="F118" s="1" t="s">
        <x:v>909</x:v>
      </x:c>
      <x:c r="G118" s="1" t="s">
        <x:v>910</x:v>
      </x:c>
      <x:c r="H118" s="2">
        <x:f>HYPERLINK("https://thefederal.com/category/business/sensex-tanks-over-370-points-in-early-trade-on-trumps-tariffs-179814", "https://thefederal.com/category/business/sensex-tanks-over-370-points-in-early-trade-on-trumps-tariffs-179814")</x:f>
      </x:c>
      <x:c r="I118" s="1" t="s">
        <x:v>911</x:v>
      </x:c>
      <x:c r="J118" s="1" t="s">
        <x:v>912</x:v>
      </x:c>
      <x:c r="K118" s="1" t="s">
        <x:v>913</x:v>
      </x:c>
      <x:c r="L118" s="1" t="s">
        <x:v>914</x:v>
      </x:c>
      <x:c r="M118" s="1" t="s">
        <x:v>915</x:v>
      </x:c>
      <x:c r="N118" s="1" t="s">
        <x:v>916</x:v>
      </x:c>
      <x:c r="O118" s="1" t="s">
        <x:v>58</x:v>
      </x:c>
      <x:c r="P118" s="1" t="s">
        <x:v>43</x:v>
      </x:c>
      <x:c r="Q118" s="1" t="s">
        <x:v>44</x:v>
      </x:c>
      <x:c r="R118" s="1" t="s"/>
      <x:c r="S118" s="1" t="s">
        <x:v>917</x:v>
      </x:c>
      <x:c r="T118" s="1" t="s">
        <x:v>46</x:v>
      </x:c>
      <x:c r="U118" s="1" t="s">
        <x:v>918</x:v>
      </x:c>
      <x:c r="V118" s="1" t="s">
        <x:v>915</x:v>
      </x:c>
      <x:c r="W118" s="1" t="s">
        <x:v>916</x:v>
      </x:c>
      <x:c r="X118" s="1" t="s">
        <x:v>915</x:v>
      </x:c>
      <x:c r="Y118" s="1" t="s">
        <x:v>916</x:v>
      </x:c>
      <x:c r="Z118" s="1" t="s">
        <x:v>919</x:v>
      </x:c>
      <x:c r="AA118" s="1" t="n">
        <x:v>1743655915</x:v>
      </x:c>
      <x:c r="AB118" s="1" t="s">
        <x:v>49</x:v>
      </x:c>
      <x:c r="AC118" s="1" t="s">
        <x:v>43</x:v>
      </x:c>
      <x:c r="AD118" s="1" t="n">
        <x:v>460</x:v>
      </x:c>
      <x:c r="AE118" s="1" t="s"/>
      <x:c r="AF118" s="1" t="n">
        <x:v>50000</x:v>
      </x:c>
    </x:row>
    <x:row r="119" spans="1:32">
      <x:c r="A119" s="1" t="n">
        <x:v>3</x:v>
      </x:c>
      <x:c r="B119" s="1" t="s">
        <x:v>32</x:v>
      </x:c>
      <x:c r="C119" s="1" t="s">
        <x:v>33</x:v>
      </x:c>
      <x:c r="D119" s="1" t="s"/>
      <x:c r="E119" s="1" t="s"/>
      <x:c r="F119" s="1" t="s">
        <x:v>920</x:v>
      </x:c>
      <x:c r="G119" s="1" t="s">
        <x:v>921</x:v>
      </x:c>
      <x:c r="H119"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19" s="1" t="s">
        <x:v>922</x:v>
      </x:c>
      <x:c r="J119" s="1" t="s">
        <x:v>37</x:v>
      </x:c>
      <x:c r="K119" s="1" t="s">
        <x:v>923</x:v>
      </x:c>
      <x:c r="L119" s="1" t="s">
        <x:v>924</x:v>
      </x:c>
      <x:c r="M119" s="1" t="s">
        <x:v>925</x:v>
      </x:c>
      <x:c r="N119" s="1" t="s">
        <x:v>926</x:v>
      </x:c>
      <x:c r="O119" s="1" t="s">
        <x:v>58</x:v>
      </x:c>
      <x:c r="P119" s="1" t="s">
        <x:v>43</x:v>
      </x:c>
      <x:c r="Q119" s="1" t="s">
        <x:v>44</x:v>
      </x:c>
      <x:c r="R119" s="1" t="s"/>
      <x:c r="S119" s="1" t="s">
        <x:v>927</x:v>
      </x:c>
      <x:c r="T119" s="1" t="s">
        <x:v>46</x:v>
      </x:c>
      <x:c r="U119" s="1" t="s">
        <x:v>928</x:v>
      </x:c>
      <x:c r="V119" s="1" t="s">
        <x:v>925</x:v>
      </x:c>
      <x:c r="W119" s="1" t="s">
        <x:v>926</x:v>
      </x:c>
      <x:c r="X119" s="1" t="s">
        <x:v>925</x:v>
      </x:c>
      <x:c r="Y119" s="1" t="s">
        <x:v>926</x:v>
      </x:c>
      <x:c r="Z119" s="1" t="s">
        <x:v>929</x:v>
      </x:c>
      <x:c r="AA119" s="1" t="n">
        <x:v>1743655612</x:v>
      </x:c>
      <x:c r="AB119" s="1" t="s">
        <x:v>49</x:v>
      </x:c>
      <x:c r="AC119" s="1" t="s">
        <x:v>43</x:v>
      </x:c>
      <x:c r="AD119" s="1" t="n">
        <x:v>293</x:v>
      </x:c>
      <x:c r="AE119" s="1" t="s"/>
      <x:c r="AF119" s="1" t="n">
        <x:v>10000</x:v>
      </x:c>
    </x:row>
    <x:row r="120" spans="1:32">
      <x:c r="A120" s="1" t="n">
        <x:v>3</x:v>
      </x:c>
      <x:c r="B120" s="1" t="s">
        <x:v>32</x:v>
      </x:c>
      <x:c r="C120" s="1" t="s">
        <x:v>33</x:v>
      </x:c>
      <x:c r="D120" s="1" t="s"/>
      <x:c r="E120" s="1" t="s"/>
      <x:c r="F120" s="1" t="s">
        <x:v>930</x:v>
      </x:c>
      <x:c r="G120" s="1" t="s">
        <x:v>931</x:v>
      </x:c>
      <x:c r="H120" s="2">
        <x:f>HYPERLINK("https://news8plus.com/donald-trump-net-worth-back-to-power-and-treasure-is-also-full-bumper-bounce-in-trumps-wealth-crypto-and-media-big-game/", "https://news8plus.com/donald-trump-net-worth-back-to-power-and-treasure-is-also-full-bumper-bounce-in-trumps-wealth-crypto-and-media-big-game/")</x:f>
      </x:c>
      <x:c r="I120" s="1" t="s">
        <x:v>932</x:v>
      </x:c>
      <x:c r="J120" s="1" t="s">
        <x:v>37</x:v>
      </x:c>
      <x:c r="K120" s="1" t="s">
        <x:v>933</x:v>
      </x:c>
      <x:c r="L120" s="1" t="s">
        <x:v>934</x:v>
      </x:c>
      <x:c r="M120" s="1" t="s">
        <x:v>935</x:v>
      </x:c>
      <x:c r="N120" s="1" t="s">
        <x:v>936</x:v>
      </x:c>
      <x:c r="O120" s="1" t="s">
        <x:v>58</x:v>
      </x:c>
      <x:c r="P120" s="1" t="s">
        <x:v>43</x:v>
      </x:c>
      <x:c r="Q120" s="1" t="s">
        <x:v>44</x:v>
      </x:c>
      <x:c r="R120" s="1" t="s"/>
      <x:c r="S120" s="1" t="s">
        <x:v>937</x:v>
      </x:c>
      <x:c r="T120" s="1" t="s">
        <x:v>46</x:v>
      </x:c>
      <x:c r="U120" s="1" t="s">
        <x:v>938</x:v>
      </x:c>
      <x:c r="V120" s="1" t="s">
        <x:v>939</x:v>
      </x:c>
      <x:c r="W120" s="1" t="s">
        <x:v>940</x:v>
      </x:c>
      <x:c r="X120" s="1" t="s">
        <x:v>935</x:v>
      </x:c>
      <x:c r="Y120" s="1" t="s">
        <x:v>936</x:v>
      </x:c>
      <x:c r="Z120" s="1" t="s">
        <x:v>941</x:v>
      </x:c>
      <x:c r="AA120" s="1" t="n">
        <x:v>1743655561</x:v>
      </x:c>
      <x:c r="AB120" s="1" t="s">
        <x:v>49</x:v>
      </x:c>
      <x:c r="AC120" s="1" t="s">
        <x:v>43</x:v>
      </x:c>
      <x:c r="AD120" s="1" t="n">
        <x:v>615</x:v>
      </x:c>
      <x:c r="AE120" s="1" t="s"/>
      <x:c r="AF120" s="1" t="n">
        <x:v>10000</x:v>
      </x:c>
    </x:row>
    <x:row r="121" spans="1:32">
      <x:c r="A121" s="1" t="n">
        <x:v>3</x:v>
      </x:c>
      <x:c r="B121" s="1" t="s">
        <x:v>32</x:v>
      </x:c>
      <x:c r="C121" s="1" t="s">
        <x:v>33</x:v>
      </x:c>
      <x:c r="D121" s="1" t="s"/>
      <x:c r="E121" s="1" t="s"/>
      <x:c r="F121" s="1" t="s">
        <x:v>942</x:v>
      </x:c>
      <x:c r="G121" s="1" t="s">
        <x:v>943</x:v>
      </x:c>
      <x:c r="H121" s="2">
        <x:f>HYPERLINK("https://newstodaynet.com/2025/04/03/manik-sarkar-slams-modi-govt/", "https://newstodaynet.com/2025/04/03/manik-sarkar-slams-modi-govt/")</x:f>
      </x:c>
      <x:c r="I121" s="1" t="s">
        <x:v>944</x:v>
      </x:c>
      <x:c r="J121" s="1" t="s">
        <x:v>37</x:v>
      </x:c>
      <x:c r="K121" s="1" t="s">
        <x:v>945</x:v>
      </x:c>
      <x:c r="L121" s="1" t="s">
        <x:v>946</x:v>
      </x:c>
      <x:c r="M121" s="1" t="s">
        <x:v>947</x:v>
      </x:c>
      <x:c r="N121" s="1" t="s">
        <x:v>948</x:v>
      </x:c>
      <x:c r="O121" s="1" t="s">
        <x:v>58</x:v>
      </x:c>
      <x:c r="P121" s="1" t="s">
        <x:v>43</x:v>
      </x:c>
      <x:c r="Q121" s="1" t="s">
        <x:v>44</x:v>
      </x:c>
      <x:c r="R121" s="1" t="s"/>
      <x:c r="S121" s="1" t="s">
        <x:v>949</x:v>
      </x:c>
      <x:c r="T121" s="1" t="s">
        <x:v>46</x:v>
      </x:c>
      <x:c r="U121" s="1" t="s">
        <x:v>950</x:v>
      </x:c>
      <x:c r="V121" s="1" t="s">
        <x:v>951</x:v>
      </x:c>
      <x:c r="W121" s="1" t="s">
        <x:v>952</x:v>
      </x:c>
      <x:c r="X121" s="1" t="s">
        <x:v>947</x:v>
      </x:c>
      <x:c r="Y121" s="1" t="s">
        <x:v>948</x:v>
      </x:c>
      <x:c r="Z121" s="1" t="s">
        <x:v>953</x:v>
      </x:c>
      <x:c r="AA121" s="1" t="n">
        <x:v>1743655472</x:v>
      </x:c>
      <x:c r="AB121" s="1" t="s">
        <x:v>49</x:v>
      </x:c>
      <x:c r="AC121" s="1" t="s">
        <x:v>43</x:v>
      </x:c>
      <x:c r="AD121" s="1" t="n">
        <x:v>322</x:v>
      </x:c>
      <x:c r="AE121" s="1" t="s"/>
      <x:c r="AF121" s="1" t="n">
        <x:v>10000</x:v>
      </x:c>
    </x:row>
    <x:row r="122" spans="1:32">
      <x:c r="A122" s="1" t="n">
        <x:v>3</x:v>
      </x:c>
      <x:c r="B122" s="1" t="s">
        <x:v>32</x:v>
      </x:c>
      <x:c r="C122" s="1" t="s">
        <x:v>33</x:v>
      </x:c>
      <x:c r="D122" s="1" t="s"/>
      <x:c r="E122" s="1" t="s"/>
      <x:c r="F122" s="1" t="s">
        <x:v>954</x:v>
      </x:c>
      <x:c r="G122" s="1" t="s">
        <x:v>955</x:v>
      </x:c>
      <x:c r="H122" s="2">
        <x:f>HYPERLINK("https://anytvnews.com/business/flaws-in-the-market-as-soon-as-the-tariff-is-implemented-sensex-declines-by-806-points-india-tv-hindi/", "https://anytvnews.com/business/flaws-in-the-market-as-soon-as-the-tariff-is-implemented-sensex-declines-by-806-points-india-tv-hindi/")</x:f>
      </x:c>
      <x:c r="I122" s="1" t="s">
        <x:v>956</x:v>
      </x:c>
      <x:c r="J122" s="1" t="s">
        <x:v>37</x:v>
      </x:c>
      <x:c r="K122" s="1" t="s">
        <x:v>957</x:v>
      </x:c>
      <x:c r="L122" s="1" t="s">
        <x:v>958</x:v>
      </x:c>
      <x:c r="M122" s="1" t="s">
        <x:v>959</x:v>
      </x:c>
      <x:c r="N122" s="1" t="s">
        <x:v>960</x:v>
      </x:c>
      <x:c r="O122" s="1" t="s">
        <x:v>58</x:v>
      </x:c>
      <x:c r="P122" s="1" t="s">
        <x:v>43</x:v>
      </x:c>
      <x:c r="Q122" s="1" t="s">
        <x:v>44</x:v>
      </x:c>
      <x:c r="R122" s="1" t="s"/>
      <x:c r="S122" s="1" t="s">
        <x:v>961</x:v>
      </x:c>
      <x:c r="T122" s="1" t="s">
        <x:v>46</x:v>
      </x:c>
      <x:c r="U122" s="1" t="s">
        <x:v>962</x:v>
      </x:c>
      <x:c r="V122" s="1" t="s">
        <x:v>963</x:v>
      </x:c>
      <x:c r="W122" s="1" t="s">
        <x:v>964</x:v>
      </x:c>
      <x:c r="X122" s="1" t="s">
        <x:v>965</x:v>
      </x:c>
      <x:c r="Y122" s="1" t="s">
        <x:v>960</x:v>
      </x:c>
      <x:c r="Z122" s="1" t="s">
        <x:v>966</x:v>
      </x:c>
      <x:c r="AA122" s="1" t="n">
        <x:v>1743655459</x:v>
      </x:c>
      <x:c r="AB122" s="1" t="s">
        <x:v>49</x:v>
      </x:c>
      <x:c r="AC122" s="1" t="s">
        <x:v>43</x:v>
      </x:c>
      <x:c r="AD122" s="1" t="n">
        <x:v>470</x:v>
      </x:c>
      <x:c r="AE122" s="1" t="s">
        <x:v>967</x:v>
      </x:c>
      <x:c r="AF122" s="1" t="n">
        <x:v>10000</x:v>
      </x:c>
    </x:row>
    <x:row r="123" spans="1:32">
      <x:c r="A123" s="1" t="n">
        <x:v>3</x:v>
      </x:c>
      <x:c r="B123" s="1" t="s">
        <x:v>32</x:v>
      </x:c>
      <x:c r="C123" s="1" t="s">
        <x:v>33</x:v>
      </x:c>
      <x:c r="D123" s="1" t="s"/>
      <x:c r="E123" s="1" t="s"/>
      <x:c r="F123" s="1" t="s">
        <x:v>968</x:v>
      </x:c>
      <x:c r="G123" s="1" t="s">
        <x:v>969</x:v>
      </x:c>
      <x:c r="H123" s="2">
        <x:f>HYPERLINK("https://www.indiaherald.com/NRI/Read/994808631/No-businessmans-son-can-match-Anant-Ambani-", "https://www.indiaherald.com/NRI/Read/994808631/No-businessmans-son-can-match-Anant-Ambani-")</x:f>
      </x:c>
      <x:c r="I123" s="1" t="s">
        <x:v>970</x:v>
      </x:c>
      <x:c r="J123" s="1" t="s">
        <x:v>37</x:v>
      </x:c>
      <x:c r="K123" s="1" t="s">
        <x:v>971</x:v>
      </x:c>
      <x:c r="L123" s="1" t="s">
        <x:v>972</x:v>
      </x:c>
      <x:c r="M123" s="1" t="s">
        <x:v>973</x:v>
      </x:c>
      <x:c r="N123" s="1" t="s">
        <x:v>974</x:v>
      </x:c>
      <x:c r="O123" s="1" t="s">
        <x:v>58</x:v>
      </x:c>
      <x:c r="P123" s="1" t="s">
        <x:v>43</x:v>
      </x:c>
      <x:c r="Q123" s="1" t="s">
        <x:v>44</x:v>
      </x:c>
      <x:c r="R123" s="1" t="s"/>
      <x:c r="S123" s="1" t="s">
        <x:v>975</x:v>
      </x:c>
      <x:c r="T123" s="1" t="s">
        <x:v>46</x:v>
      </x:c>
      <x:c r="U123" s="1" t="s">
        <x:v>976</x:v>
      </x:c>
      <x:c r="V123" s="1" t="s">
        <x:v>973</x:v>
      </x:c>
      <x:c r="W123" s="1" t="s">
        <x:v>977</x:v>
      </x:c>
      <x:c r="X123" s="1" t="s">
        <x:v>973</x:v>
      </x:c>
      <x:c r="Y123" s="1" t="s">
        <x:v>974</x:v>
      </x:c>
      <x:c r="Z123" s="1" t="s">
        <x:v>978</x:v>
      </x:c>
      <x:c r="AA123" s="1" t="n">
        <x:v>1743655368</x:v>
      </x:c>
      <x:c r="AB123" s="1" t="s">
        <x:v>49</x:v>
      </x:c>
      <x:c r="AC123" s="1" t="s">
        <x:v>43</x:v>
      </x:c>
      <x:c r="AD123" s="1" t="n">
        <x:v>323</x:v>
      </x:c>
      <x:c r="AE123" s="1" t="s">
        <x:v>979</x:v>
      </x:c>
      <x:c r="AF123" s="1" t="n">
        <x:v>50000</x:v>
      </x:c>
    </x:row>
    <x:row r="124" spans="1:32">
      <x:c r="A124" s="1" t="n">
        <x:v>3</x:v>
      </x:c>
      <x:c r="B124" s="1" t="s">
        <x:v>32</x:v>
      </x:c>
      <x:c r="C124" s="1" t="s">
        <x:v>33</x:v>
      </x:c>
      <x:c r="D124" s="1" t="s"/>
      <x:c r="E124" s="1" t="s"/>
      <x:c r="F124" s="1" t="s">
        <x:v>980</x:v>
      </x:c>
      <x:c r="G124" s="1" t="s">
        <x:v>981</x:v>
      </x:c>
      <x:c r="H124" s="2">
        <x:f>HYPERLINK("https://bharatkibaat.co.in/2025/04/03/markets-fall-in-early-trade-following-weak-asian-peers-amid-trumps-tariffs-announcement/", "https://bharatkibaat.co.in/2025/04/03/markets-fall-in-early-trade-following-weak-asian-peers-amid-trumps-tariffs-announcement/")</x:f>
      </x:c>
      <x:c r="I124" s="1" t="s">
        <x:v>982</x:v>
      </x:c>
      <x:c r="J124" s="1" t="s">
        <x:v>37</x:v>
      </x:c>
      <x:c r="K124" s="1" t="s">
        <x:v>983</x:v>
      </x:c>
      <x:c r="L124" s="1" t="s">
        <x:v>984</x:v>
      </x:c>
      <x:c r="M124" s="1" t="s">
        <x:v>985</x:v>
      </x:c>
      <x:c r="N124" s="1" t="s">
        <x:v>986</x:v>
      </x:c>
      <x:c r="O124" s="1" t="s">
        <x:v>58</x:v>
      </x:c>
      <x:c r="P124" s="1" t="s">
        <x:v>43</x:v>
      </x:c>
      <x:c r="Q124" s="1" t="s">
        <x:v>44</x:v>
      </x:c>
      <x:c r="R124" s="1" t="s"/>
      <x:c r="S124" s="1" t="s"/>
      <x:c r="T124" s="1" t="s">
        <x:v>46</x:v>
      </x:c>
      <x:c r="U124" s="1" t="s">
        <x:v>987</x:v>
      </x:c>
      <x:c r="V124" s="1" t="s">
        <x:v>988</x:v>
      </x:c>
      <x:c r="W124" s="1" t="s">
        <x:v>989</x:v>
      </x:c>
      <x:c r="X124" s="1" t="s">
        <x:v>990</x:v>
      </x:c>
      <x:c r="Y124" s="1" t="s">
        <x:v>986</x:v>
      </x:c>
      <x:c r="Z124" s="1" t="s">
        <x:v>991</x:v>
      </x:c>
      <x:c r="AA124" s="1" t="n">
        <x:v>1743655036</x:v>
      </x:c>
      <x:c r="AB124" s="1" t="s">
        <x:v>49</x:v>
      </x:c>
      <x:c r="AC124" s="1" t="s">
        <x:v>43</x:v>
      </x:c>
      <x:c r="AD124" s="1" t="n">
        <x:v>484</x:v>
      </x:c>
      <x:c r="AE124" s="1" t="s"/>
      <x:c r="AF124" s="1" t="n">
        <x:v>10000</x:v>
      </x:c>
    </x:row>
    <x:row r="125" spans="1:32">
      <x:c r="A125" s="1" t="n">
        <x:v>3</x:v>
      </x:c>
      <x:c r="B125" s="1" t="s">
        <x:v>32</x:v>
      </x:c>
      <x:c r="C125" s="1" t="s">
        <x:v>33</x:v>
      </x:c>
      <x:c r="D125" s="1" t="s"/>
      <x:c r="E125" s="1" t="s"/>
      <x:c r="F125" s="1" t="s">
        <x:v>594</x:v>
      </x:c>
      <x:c r="G125" s="1" t="s">
        <x:v>992</x:v>
      </x:c>
      <x:c r="H125" s="2">
        <x:f>HYPERLINK("https://www.tribuneindia.com/news/business/markets-decline-in-early-trade-tracking-weak-asian-peers-on-trumps-tariffs-announcement/", "https://www.tribuneindia.com/news/business/markets-decline-in-early-trade-tracking-weak-asian-peers-on-trumps-tariffs-announcement/")</x:f>
      </x:c>
      <x:c r="I125" s="1" t="s">
        <x:v>993</x:v>
      </x:c>
      <x:c r="J125" s="1" t="s">
        <x:v>37</x:v>
      </x:c>
      <x:c r="K125" s="1" t="s">
        <x:v>994</x:v>
      </x:c>
      <x:c r="L125" s="1" t="s">
        <x:v>995</x:v>
      </x:c>
      <x:c r="M125" s="1" t="s">
        <x:v>457</x:v>
      </x:c>
      <x:c r="N125" s="1" t="s">
        <x:v>458</x:v>
      </x:c>
      <x:c r="O125" s="1" t="s">
        <x:v>58</x:v>
      </x:c>
      <x:c r="P125" s="1" t="s">
        <x:v>43</x:v>
      </x:c>
      <x:c r="Q125" s="1" t="s">
        <x:v>44</x:v>
      </x:c>
      <x:c r="R125" s="1" t="s"/>
      <x:c r="S125" s="1" t="s">
        <x:v>996</x:v>
      </x:c>
      <x:c r="T125" s="1" t="s">
        <x:v>46</x:v>
      </x:c>
      <x:c r="U125" s="1" t="s">
        <x:v>460</x:v>
      </x:c>
      <x:c r="V125" s="1" t="s">
        <x:v>457</x:v>
      </x:c>
      <x:c r="W125" s="1" t="s">
        <x:v>458</x:v>
      </x:c>
      <x:c r="X125" s="1" t="s">
        <x:v>457</x:v>
      </x:c>
      <x:c r="Y125" s="1" t="s">
        <x:v>458</x:v>
      </x:c>
      <x:c r="Z125" s="1" t="s">
        <x:v>461</x:v>
      </x:c>
      <x:c r="AA125" s="1" t="n">
        <x:v>1743654985</x:v>
      </x:c>
      <x:c r="AB125" s="1" t="s">
        <x:v>49</x:v>
      </x:c>
      <x:c r="AC125" s="1" t="s">
        <x:v>43</x:v>
      </x:c>
      <x:c r="AD125" s="1" t="n">
        <x:v>442</x:v>
      </x:c>
      <x:c r="AE125" s="1" t="s"/>
      <x:c r="AF125" s="1" t="n">
        <x:v>80000</x:v>
      </x:c>
    </x:row>
    <x:row r="126" spans="1:32">
      <x:c r="A126" s="1" t="n">
        <x:v>3</x:v>
      </x:c>
      <x:c r="B126" s="1" t="s">
        <x:v>32</x:v>
      </x:c>
      <x:c r="C126" s="1" t="s">
        <x:v>33</x:v>
      </x:c>
      <x:c r="D126" s="1" t="s"/>
      <x:c r="E126" s="1" t="s"/>
      <x:c r="F126" s="1" t="s">
        <x:v>997</x:v>
      </x:c>
      <x:c r="G126" s="1" t="s">
        <x:v>998</x:v>
      </x:c>
      <x:c r="H126" s="2">
        <x:f>HYPERLINK("https://www.etvbharat.com/en/!business/markets-decline-in-early-trade-tracking-weak-asian-peers-on-trumps-tariffs-announcement-enn25040301471", "https://www.etvbharat.com/en/!business/markets-decline-in-early-trade-tracking-weak-asian-peers-on-trumps-tariffs-announcement-enn25040301471")</x:f>
      </x:c>
      <x:c r="I126" s="1" t="s">
        <x:v>999</x:v>
      </x:c>
      <x:c r="J126" s="1" t="s">
        <x:v>1000</x:v>
      </x:c>
      <x:c r="K126" s="1" t="s">
        <x:v>1001</x:v>
      </x:c>
      <x:c r="L126" s="1" t="s">
        <x:v>1002</x:v>
      </x:c>
      <x:c r="M126" s="1" t="s">
        <x:v>1003</x:v>
      </x:c>
      <x:c r="N126" s="1" t="s">
        <x:v>1004</x:v>
      </x:c>
      <x:c r="O126" s="1" t="s">
        <x:v>58</x:v>
      </x:c>
      <x:c r="P126" s="1" t="s">
        <x:v>43</x:v>
      </x:c>
      <x:c r="Q126" s="1" t="s">
        <x:v>44</x:v>
      </x:c>
      <x:c r="R126" s="1" t="s"/>
      <x:c r="S126" s="1" t="s">
        <x:v>1005</x:v>
      </x:c>
      <x:c r="T126" s="1" t="s">
        <x:v>46</x:v>
      </x:c>
      <x:c r="U126" s="1" t="s">
        <x:v>1006</x:v>
      </x:c>
      <x:c r="V126" s="1" t="s">
        <x:v>1003</x:v>
      </x:c>
      <x:c r="W126" s="1" t="s">
        <x:v>1007</x:v>
      </x:c>
      <x:c r="X126" s="1" t="s">
        <x:v>1003</x:v>
      </x:c>
      <x:c r="Y126" s="1" t="s">
        <x:v>1004</x:v>
      </x:c>
      <x:c r="Z126" s="1" t="s">
        <x:v>1008</x:v>
      </x:c>
      <x:c r="AA126" s="1" t="n">
        <x:v>1743654946</x:v>
      </x:c>
      <x:c r="AB126" s="1" t="s">
        <x:v>49</x:v>
      </x:c>
      <x:c r="AC126" s="1" t="s">
        <x:v>43</x:v>
      </x:c>
      <x:c r="AD126" s="1" t="n">
        <x:v>447</x:v>
      </x:c>
      <x:c r="AE126" s="1" t="s">
        <x:v>1009</x:v>
      </x:c>
      <x:c r="AF126" s="1" t="n">
        <x:v>80000</x:v>
      </x:c>
    </x:row>
    <x:row r="127" spans="1:32">
      <x:c r="A127" s="1" t="n">
        <x:v>3</x:v>
      </x:c>
      <x:c r="B127" s="1" t="s">
        <x:v>32</x:v>
      </x:c>
      <x:c r="C127" s="1" t="s">
        <x:v>33</x:v>
      </x:c>
      <x:c r="D127" s="1" t="s"/>
      <x:c r="E127" s="1" t="s"/>
      <x:c r="F127" s="1" t="s">
        <x:v>1010</x:v>
      </x:c>
      <x:c r="G127" s="1" t="s">
        <x:v>1011</x:v>
      </x:c>
      <x:c r="H127" s="2">
        <x:f>HYPERLINK("https://money.rediff.com/news/market/indian-markets-decline-tracking-asian-peers-on-trump-tariffs/24521020250403", "https://money.rediff.com/news/market/indian-markets-decline-tracking-asian-peers-on-trump-tariffs/24521020250403")</x:f>
      </x:c>
      <x:c r="I127" s="1" t="s">
        <x:v>1012</x:v>
      </x:c>
      <x:c r="J127" s="1" t="s">
        <x:v>1013</x:v>
      </x:c>
      <x:c r="K127" s="1" t="s">
        <x:v>1014</x:v>
      </x:c>
      <x:c r="L127" s="1" t="s">
        <x:v>1015</x:v>
      </x:c>
      <x:c r="M127" s="1" t="s">
        <x:v>1016</x:v>
      </x:c>
      <x:c r="N127" s="1" t="s">
        <x:v>1017</x:v>
      </x:c>
      <x:c r="O127" s="1" t="s">
        <x:v>58</x:v>
      </x:c>
      <x:c r="P127" s="1" t="s">
        <x:v>43</x:v>
      </x:c>
      <x:c r="Q127" s="1" t="s">
        <x:v>44</x:v>
      </x:c>
      <x:c r="R127" s="1" t="s"/>
      <x:c r="S127" s="1" t="s">
        <x:v>1018</x:v>
      </x:c>
      <x:c r="T127" s="1" t="s">
        <x:v>46</x:v>
      </x:c>
      <x:c r="U127" s="1" t="s">
        <x:v>1019</x:v>
      </x:c>
      <x:c r="V127" s="1" t="s">
        <x:v>1020</x:v>
      </x:c>
      <x:c r="W127" s="1" t="s">
        <x:v>1021</x:v>
      </x:c>
      <x:c r="X127" s="1" t="s">
        <x:v>1022</x:v>
      </x:c>
      <x:c r="Y127" s="1" t="s">
        <x:v>1017</x:v>
      </x:c>
      <x:c r="Z127" s="1" t="s">
        <x:v>1023</x:v>
      </x:c>
      <x:c r="AA127" s="1" t="n">
        <x:v>1743654745</x:v>
      </x:c>
      <x:c r="AB127" s="1" t="s">
        <x:v>49</x:v>
      </x:c>
      <x:c r="AC127" s="1" t="s">
        <x:v>43</x:v>
      </x:c>
      <x:c r="AD127" s="1" t="n">
        <x:v>448</x:v>
      </x:c>
      <x:c r="AE127" s="1" t="s"/>
      <x:c r="AF127" s="1" t="n">
        <x:v>10000</x:v>
      </x:c>
    </x:row>
    <x:row r="128" spans="1:32">
      <x:c r="A128" s="1" t="n">
        <x:v>3</x:v>
      </x:c>
      <x:c r="B128" s="1" t="s">
        <x:v>32</x:v>
      </x:c>
      <x:c r="C128" s="1" t="s">
        <x:v>33</x:v>
      </x:c>
      <x:c r="D128" s="1" t="s"/>
      <x:c r="E128" s="1" t="s"/>
      <x:c r="F128" s="1" t="s">
        <x:v>1024</x:v>
      </x:c>
      <x:c r="G128" s="1" t="s">
        <x:v>1025</x:v>
      </x:c>
      <x:c r="H128" s="2">
        <x:f>HYPERLINK("https://www.msn.com/en-in/money/markets/adani-ports-update-co-reports-9-yoy-jump-in-march-cargo-volume/ar-AA1Ca78d", "https://www.msn.com/en-in/money/markets/adani-ports-update-co-reports-9-yoy-jump-in-march-cargo-volume/ar-AA1Ca78d")</x:f>
      </x:c>
      <x:c r="I128" s="1" t="s">
        <x:v>1026</x:v>
      </x:c>
      <x:c r="J128" s="1" t="s">
        <x:v>37</x:v>
      </x:c>
      <x:c r="K128" s="1" t="s">
        <x:v>1027</x:v>
      </x:c>
      <x:c r="L128" s="1" t="s">
        <x:v>1028</x:v>
      </x:c>
      <x:c r="M128" s="1" t="s">
        <x:v>660</x:v>
      </x:c>
      <x:c r="N128" s="1" t="s">
        <x:v>661</x:v>
      </x:c>
      <x:c r="O128" s="1" t="s">
        <x:v>58</x:v>
      </x:c>
      <x:c r="P128" s="1" t="s">
        <x:v>43</x:v>
      </x:c>
      <x:c r="Q128" s="1" t="s">
        <x:v>44</x:v>
      </x:c>
      <x:c r="R128" s="1" t="s"/>
      <x:c r="S128" s="1" t="s">
        <x:v>1029</x:v>
      </x:c>
      <x:c r="T128" s="1" t="s">
        <x:v>46</x:v>
      </x:c>
      <x:c r="U128" s="1" t="s">
        <x:v>663</x:v>
      </x:c>
      <x:c r="V128" s="1" t="s">
        <x:v>660</x:v>
      </x:c>
      <x:c r="W128" s="1" t="s">
        <x:v>661</x:v>
      </x:c>
      <x:c r="X128" s="1" t="s">
        <x:v>660</x:v>
      </x:c>
      <x:c r="Y128" s="1" t="s">
        <x:v>661</x:v>
      </x:c>
      <x:c r="Z128" s="1" t="s">
        <x:v>664</x:v>
      </x:c>
      <x:c r="AA128" s="1" t="n">
        <x:v>1743654437</x:v>
      </x:c>
      <x:c r="AB128" s="1" t="s">
        <x:v>49</x:v>
      </x:c>
      <x:c r="AC128" s="1" t="s">
        <x:v>43</x:v>
      </x:c>
      <x:c r="AD128" s="1" t="n">
        <x:v>375</x:v>
      </x:c>
      <x:c r="AE128" s="1" t="s"/>
      <x:c r="AF128" s="1" t="n">
        <x:v>10000</x:v>
      </x:c>
    </x:row>
    <x:row r="129" spans="1:32">
      <x:c r="A129" s="1" t="n">
        <x:v>3</x:v>
      </x:c>
      <x:c r="B129" s="1" t="s">
        <x:v>32</x:v>
      </x:c>
      <x:c r="C129" s="1" t="s">
        <x:v>33</x:v>
      </x:c>
      <x:c r="D129" s="1" t="s"/>
      <x:c r="E129" s="1" t="s"/>
      <x:c r="F129" s="1" t="s">
        <x:v>1030</x:v>
      </x:c>
      <x:c r="G129" s="1" t="s">
        <x:v>1031</x:v>
      </x:c>
      <x:c r="H129" s="2">
        <x:f>HYPERLINK("https://assets.thehansindia.com/business/cargo-handling-at-adani-ports-surges-7-to-450-mmt-959509", "https://assets.thehansindia.com/business/cargo-handling-at-adani-ports-surges-7-to-450-mmt-959509")</x:f>
      </x:c>
      <x:c r="I129" s="1" t="s">
        <x:v>1032</x:v>
      </x:c>
      <x:c r="J129" s="1" t="s">
        <x:v>37</x:v>
      </x:c>
      <x:c r="K129" s="1" t="s">
        <x:v>1033</x:v>
      </x:c>
      <x:c r="L129" s="1" t="s">
        <x:v>1034</x:v>
      </x:c>
      <x:c r="M129" s="1" t="s">
        <x:v>824</x:v>
      </x:c>
      <x:c r="N129" s="1" t="s">
        <x:v>825</x:v>
      </x:c>
      <x:c r="O129" s="1" t="s">
        <x:v>58</x:v>
      </x:c>
      <x:c r="P129" s="1" t="s">
        <x:v>43</x:v>
      </x:c>
      <x:c r="Q129" s="1" t="s">
        <x:v>44</x:v>
      </x:c>
      <x:c r="R129" s="1" t="s"/>
      <x:c r="S129" s="1" t="s">
        <x:v>1035</x:v>
      </x:c>
      <x:c r="T129" s="1" t="s">
        <x:v>46</x:v>
      </x:c>
      <x:c r="U129" s="1" t="s">
        <x:v>827</x:v>
      </x:c>
      <x:c r="V129" s="1" t="s">
        <x:v>828</x:v>
      </x:c>
      <x:c r="W129" s="1" t="s">
        <x:v>829</x:v>
      </x:c>
      <x:c r="X129" s="1" t="s">
        <x:v>824</x:v>
      </x:c>
      <x:c r="Y129" s="1" t="s">
        <x:v>825</x:v>
      </x:c>
      <x:c r="Z129" s="1" t="s">
        <x:v>830</x:v>
      </x:c>
      <x:c r="AA129" s="1" t="n">
        <x:v>1743654389</x:v>
      </x:c>
      <x:c r="AB129" s="1" t="s">
        <x:v>49</x:v>
      </x:c>
      <x:c r="AC129" s="1" t="s">
        <x:v>43</x:v>
      </x:c>
      <x:c r="AD129" s="1" t="n">
        <x:v>321</x:v>
      </x:c>
      <x:c r="AE129" s="1" t="s"/>
      <x:c r="AF129" s="1" t="n">
        <x:v>10000</x:v>
      </x:c>
    </x:row>
    <x:row r="130" spans="1:32">
      <x:c r="A130" s="1" t="n">
        <x:v>3</x:v>
      </x:c>
      <x:c r="B130" s="1" t="s">
        <x:v>32</x:v>
      </x:c>
      <x:c r="C130" s="1" t="s">
        <x:v>33</x:v>
      </x:c>
      <x:c r="D130" s="1" t="s"/>
      <x:c r="E130" s="1" t="s"/>
      <x:c r="F130" s="1" t="s">
        <x:v>1030</x:v>
      </x:c>
      <x:c r="G130" s="1" t="s">
        <x:v>1036</x:v>
      </x:c>
      <x:c r="H130" s="2">
        <x:f>HYPERLINK("https://www.thehansindia.com/business/cargo-handling-at-adani-ports-surges-7-to-450-mmt-959509", "https://www.thehansindia.com/business/cargo-handling-at-adani-ports-surges-7-to-450-mmt-959509")</x:f>
      </x:c>
      <x:c r="I130" s="1" t="s">
        <x:v>1032</x:v>
      </x:c>
      <x:c r="J130" s="1" t="s">
        <x:v>37</x:v>
      </x:c>
      <x:c r="K130" s="1" t="s">
        <x:v>1037</x:v>
      </x:c>
      <x:c r="L130" s="1" t="s">
        <x:v>1038</x:v>
      </x:c>
      <x:c r="M130" s="1" t="s">
        <x:v>824</x:v>
      </x:c>
      <x:c r="N130" s="1" t="s">
        <x:v>825</x:v>
      </x:c>
      <x:c r="O130" s="1" t="s">
        <x:v>58</x:v>
      </x:c>
      <x:c r="P130" s="1" t="s">
        <x:v>43</x:v>
      </x:c>
      <x:c r="Q130" s="1" t="s">
        <x:v>44</x:v>
      </x:c>
      <x:c r="R130" s="1" t="s"/>
      <x:c r="S130" s="1" t="s">
        <x:v>1035</x:v>
      </x:c>
      <x:c r="T130" s="1" t="s">
        <x:v>46</x:v>
      </x:c>
      <x:c r="U130" s="1" t="s">
        <x:v>827</x:v>
      </x:c>
      <x:c r="V130" s="1" t="s">
        <x:v>1039</x:v>
      </x:c>
      <x:c r="W130" s="1" t="s">
        <x:v>1040</x:v>
      </x:c>
      <x:c r="X130" s="1" t="s">
        <x:v>824</x:v>
      </x:c>
      <x:c r="Y130" s="1" t="s">
        <x:v>825</x:v>
      </x:c>
      <x:c r="Z130" s="1" t="s">
        <x:v>830</x:v>
      </x:c>
      <x:c r="AA130" s="1" t="n">
        <x:v>1743654388</x:v>
      </x:c>
      <x:c r="AB130" s="1" t="s">
        <x:v>49</x:v>
      </x:c>
      <x:c r="AC130" s="1" t="s">
        <x:v>43</x:v>
      </x:c>
      <x:c r="AD130" s="1" t="n">
        <x:v>324</x:v>
      </x:c>
      <x:c r="AE130" s="1" t="s"/>
      <x:c r="AF130" s="1" t="n">
        <x:v>10000</x:v>
      </x:c>
    </x:row>
    <x:row r="131" spans="1:32">
      <x:c r="A131" s="1" t="n">
        <x:v>3</x:v>
      </x:c>
      <x:c r="B131" s="1" t="s">
        <x:v>32</x:v>
      </x:c>
      <x:c r="C131" s="1" t="s">
        <x:v>33</x:v>
      </x:c>
      <x:c r="D131" s="1" t="s"/>
      <x:c r="E131" s="1" t="s"/>
      <x:c r="F131" s="1" t="s">
        <x:v>1041</x:v>
      </x:c>
      <x:c r="G131" s="1" t="s">
        <x:v>1042</x:v>
      </x:c>
      <x:c r="H131" s="2">
        <x:f>HYPERLINK("https://www.bizzbuzz.news/industry/aviation/adani-group-expanding-into-airport-retailing-is-a-well-timed-strategic-move-1357300", "https://www.bizzbuzz.news/industry/aviation/adani-group-expanding-into-airport-retailing-is-a-well-timed-strategic-move-1357300")</x:f>
      </x:c>
      <x:c r="I131" s="1" t="s">
        <x:v>1043</x:v>
      </x:c>
      <x:c r="J131" s="1" t="s">
        <x:v>37</x:v>
      </x:c>
      <x:c r="K131" s="1" t="s">
        <x:v>1044</x:v>
      </x:c>
      <x:c r="L131" s="1" t="s">
        <x:v>1045</x:v>
      </x:c>
      <x:c r="M131" s="1" t="s">
        <x:v>766</x:v>
      </x:c>
      <x:c r="N131" s="1" t="s">
        <x:v>767</x:v>
      </x:c>
      <x:c r="O131" s="1" t="s">
        <x:v>58</x:v>
      </x:c>
      <x:c r="P131" s="1" t="s">
        <x:v>43</x:v>
      </x:c>
      <x:c r="Q131" s="1" t="s">
        <x:v>44</x:v>
      </x:c>
      <x:c r="R131" s="1" t="s"/>
      <x:c r="S131" s="1" t="s">
        <x:v>1046</x:v>
      </x:c>
      <x:c r="T131" s="1" t="s">
        <x:v>46</x:v>
      </x:c>
      <x:c r="U131" s="1" t="s">
        <x:v>769</x:v>
      </x:c>
      <x:c r="V131" s="1" t="s">
        <x:v>770</x:v>
      </x:c>
      <x:c r="W131" s="1" t="s">
        <x:v>767</x:v>
      </x:c>
      <x:c r="X131" s="1" t="s">
        <x:v>770</x:v>
      </x:c>
      <x:c r="Y131" s="1" t="s">
        <x:v>767</x:v>
      </x:c>
      <x:c r="Z131" s="1" t="s">
        <x:v>771</x:v>
      </x:c>
      <x:c r="AA131" s="1" t="n">
        <x:v>1743653660</x:v>
      </x:c>
      <x:c r="AB131" s="1" t="s">
        <x:v>49</x:v>
      </x:c>
      <x:c r="AC131" s="1" t="s">
        <x:v>43</x:v>
      </x:c>
      <x:c r="AD131" s="1" t="n">
        <x:v>877</x:v>
      </x:c>
      <x:c r="AE131" s="1" t="s">
        <x:v>1047</x:v>
      </x:c>
      <x:c r="AF131" s="1" t="n">
        <x:v>25000</x:v>
      </x:c>
    </x:row>
    <x:row r="132" spans="1:32">
      <x:c r="A132" s="1" t="n">
        <x:v>3</x:v>
      </x:c>
      <x:c r="B132" s="1" t="s">
        <x:v>32</x:v>
      </x:c>
      <x:c r="C132" s="1" t="s">
        <x:v>33</x:v>
      </x:c>
      <x:c r="D132" s="1" t="s"/>
      <x:c r="E132" s="1" t="s"/>
      <x:c r="F132" s="1" t="s">
        <x:v>1048</x:v>
      </x:c>
      <x:c r="G132" s="1" t="s">
        <x:v>1049</x:v>
      </x:c>
      <x:c r="H132" s="2">
        <x:f>HYPERLINK("https://ecoinvest.in/news/bse-sme-stock-bags-order-from-l-t-adani-group-for-navi-mumbai-international-airport", "https://ecoinvest.in/news/bse-sme-stock-bags-order-from-l-t-adani-group-for-navi-mumbai-international-airport")</x:f>
      </x:c>
      <x:c r="I132" s="1" t="s">
        <x:v>1050</x:v>
      </x:c>
      <x:c r="J132" s="1" t="s">
        <x:v>1051</x:v>
      </x:c>
      <x:c r="K132" s="1" t="s">
        <x:v>1052</x:v>
      </x:c>
      <x:c r="L132" s="1" t="s">
        <x:v>1053</x:v>
      </x:c>
      <x:c r="M132" s="1" t="s">
        <x:v>1054</x:v>
      </x:c>
      <x:c r="N132" s="1" t="s">
        <x:v>1055</x:v>
      </x:c>
      <x:c r="O132" s="1" t="s">
        <x:v>58</x:v>
      </x:c>
      <x:c r="P132" s="1" t="s">
        <x:v>43</x:v>
      </x:c>
      <x:c r="Q132" s="1" t="s">
        <x:v>44</x:v>
      </x:c>
      <x:c r="R132" s="1" t="s"/>
      <x:c r="S132" s="1" t="s">
        <x:v>1056</x:v>
      </x:c>
      <x:c r="T132" s="1" t="s">
        <x:v>46</x:v>
      </x:c>
      <x:c r="U132" s="1" t="s">
        <x:v>1057</x:v>
      </x:c>
      <x:c r="V132" s="1" t="s">
        <x:v>1054</x:v>
      </x:c>
      <x:c r="W132" s="1" t="s">
        <x:v>1058</x:v>
      </x:c>
      <x:c r="X132" s="1" t="s">
        <x:v>1054</x:v>
      </x:c>
      <x:c r="Y132" s="1" t="s">
        <x:v>1055</x:v>
      </x:c>
      <x:c r="Z132" s="1" t="s">
        <x:v>1059</x:v>
      </x:c>
      <x:c r="AA132" s="1" t="n">
        <x:v>1743653644</x:v>
      </x:c>
      <x:c r="AB132" s="1" t="s">
        <x:v>49</x:v>
      </x:c>
      <x:c r="AC132" s="1" t="s">
        <x:v>43</x:v>
      </x:c>
      <x:c r="AD132" s="1" t="n">
        <x:v>157</x:v>
      </x:c>
      <x:c r="AE132" s="1" t="s"/>
      <x:c r="AF132" s="1" t="n">
        <x:v>10000</x:v>
      </x:c>
    </x:row>
    <x:row r="133" spans="1:32">
      <x:c r="A133" s="1" t="n">
        <x:v>3</x:v>
      </x:c>
      <x:c r="B133" s="1" t="s">
        <x:v>32</x:v>
      </x:c>
      <x:c r="C133" s="1" t="s">
        <x:v>33</x:v>
      </x:c>
      <x:c r="D133" s="1" t="s"/>
      <x:c r="E133" s="1" t="s"/>
      <x:c r="F133" s="1" t="s">
        <x:v>836</x:v>
      </x:c>
      <x:c r="G133" s="1" t="s">
        <x:v>1060</x:v>
      </x:c>
      <x:c r="H133"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33" s="1" t="s">
        <x:v>1061</x:v>
      </x:c>
      <x:c r="J133" s="1" t="s">
        <x:v>1062</x:v>
      </x:c>
      <x:c r="K133" s="1" t="s">
        <x:v>1063</x:v>
      </x:c>
      <x:c r="L133" s="1" t="s">
        <x:v>1064</x:v>
      </x:c>
      <x:c r="M133" s="1" t="s">
        <x:v>1065</x:v>
      </x:c>
      <x:c r="N133" s="1" t="s">
        <x:v>1066</x:v>
      </x:c>
      <x:c r="O133" s="1" t="s">
        <x:v>58</x:v>
      </x:c>
      <x:c r="P133" s="1" t="s">
        <x:v>43</x:v>
      </x:c>
      <x:c r="Q133" s="1" t="s">
        <x:v>44</x:v>
      </x:c>
      <x:c r="R133" s="1" t="s"/>
      <x:c r="S133" s="1" t="s">
        <x:v>1067</x:v>
      </x:c>
      <x:c r="T133" s="1" t="s">
        <x:v>46</x:v>
      </x:c>
      <x:c r="U133" s="1" t="s">
        <x:v>1068</x:v>
      </x:c>
      <x:c r="V133" s="1" t="s">
        <x:v>1069</x:v>
      </x:c>
      <x:c r="W133" s="1" t="s">
        <x:v>1070</x:v>
      </x:c>
      <x:c r="X133" s="1" t="s">
        <x:v>1065</x:v>
      </x:c>
      <x:c r="Y133" s="1" t="s">
        <x:v>1066</x:v>
      </x:c>
      <x:c r="Z133" s="1" t="s">
        <x:v>1071</x:v>
      </x:c>
      <x:c r="AA133" s="1" t="n">
        <x:v>1743653424</x:v>
      </x:c>
      <x:c r="AB133" s="1" t="s">
        <x:v>49</x:v>
      </x:c>
      <x:c r="AC133" s="1" t="s">
        <x:v>43</x:v>
      </x:c>
      <x:c r="AD133" s="1" t="n">
        <x:v>837</x:v>
      </x:c>
      <x:c r="AE133" s="1" t="s">
        <x:v>1072</x:v>
      </x:c>
      <x:c r="AF133" s="1" t="n">
        <x:v>10000</x:v>
      </x:c>
    </x:row>
    <x:row r="134" spans="1:32">
      <x:c r="A134" s="1" t="n">
        <x:v>3</x:v>
      </x:c>
      <x:c r="B134" s="1" t="s">
        <x:v>32</x:v>
      </x:c>
      <x:c r="C134" s="1" t="s">
        <x:v>33</x:v>
      </x:c>
      <x:c r="D134" s="1" t="s"/>
      <x:c r="E134" s="1" t="s"/>
      <x:c r="F134" s="1" t="s">
        <x:v>1073</x:v>
      </x:c>
      <x:c r="G134" s="1" t="s">
        <x:v>1074</x:v>
      </x:c>
      <x:c r="H134"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34" s="1" t="s">
        <x:v>1075</x:v>
      </x:c>
      <x:c r="J134" s="1" t="s">
        <x:v>1076</x:v>
      </x:c>
      <x:c r="K134" s="1" t="s">
        <x:v>1077</x:v>
      </x:c>
      <x:c r="L134" s="1" t="s">
        <x:v>1078</x:v>
      </x:c>
      <x:c r="M134" s="1" t="s">
        <x:v>619</x:v>
      </x:c>
      <x:c r="N134" s="1" t="s">
        <x:v>620</x:v>
      </x:c>
      <x:c r="O134" s="1" t="s">
        <x:v>58</x:v>
      </x:c>
      <x:c r="P134" s="1" t="s">
        <x:v>43</x:v>
      </x:c>
      <x:c r="Q134" s="1" t="s">
        <x:v>44</x:v>
      </x:c>
      <x:c r="R134" s="1" t="s"/>
      <x:c r="S134" s="1" t="s">
        <x:v>1079</x:v>
      </x:c>
      <x:c r="T134" s="1" t="s">
        <x:v>46</x:v>
      </x:c>
      <x:c r="U134" s="1" t="s">
        <x:v>622</x:v>
      </x:c>
      <x:c r="V134" s="1" t="s">
        <x:v>619</x:v>
      </x:c>
      <x:c r="W134" s="1" t="s">
        <x:v>620</x:v>
      </x:c>
      <x:c r="X134" s="1" t="s">
        <x:v>619</x:v>
      </x:c>
      <x:c r="Y134" s="1" t="s">
        <x:v>620</x:v>
      </x:c>
      <x:c r="Z134" s="1" t="s">
        <x:v>623</x:v>
      </x:c>
      <x:c r="AA134" s="1" t="n">
        <x:v>1743653178</x:v>
      </x:c>
      <x:c r="AB134" s="1" t="s">
        <x:v>49</x:v>
      </x:c>
      <x:c r="AC134" s="1" t="s">
        <x:v>43</x:v>
      </x:c>
      <x:c r="AD134" s="1" t="n">
        <x:v>340</x:v>
      </x:c>
      <x:c r="AE134" s="1" t="s">
        <x:v>1080</x:v>
      </x:c>
      <x:c r="AF134" s="1" t="n">
        <x:v>80000</x:v>
      </x:c>
    </x:row>
    <x:row r="135" spans="1:32">
      <x:c r="A135" s="1" t="n">
        <x:v>3</x:v>
      </x:c>
      <x:c r="B135" s="1" t="s">
        <x:v>32</x:v>
      </x:c>
      <x:c r="C135" s="1" t="s">
        <x:v>33</x:v>
      </x:c>
      <x:c r="D135" s="1" t="s"/>
      <x:c r="E135" s="1" t="s"/>
      <x:c r="F135" s="1" t="s">
        <x:v>1081</x:v>
      </x:c>
      <x:c r="G135" s="1" t="s">
        <x:v>1082</x:v>
      </x:c>
      <x:c r="H135" s="2">
        <x:f>HYPERLINK("https://www.business-standard.com/economy/news/donald-trump-s-tariff-shocker-can-be-india-s-chance-at-trade-reform-125040300155_1.html", "https://www.business-standard.com/economy/news/donald-trump-s-tariff-shocker-can-be-india-s-chance-at-trade-reform-125040300155_1.html")</x:f>
      </x:c>
      <x:c r="I135" s="1" t="s">
        <x:v>1083</x:v>
      </x:c>
      <x:c r="J135" s="1" t="s">
        <x:v>37</x:v>
      </x:c>
      <x:c r="K135" s="1" t="s">
        <x:v>1084</x:v>
      </x:c>
      <x:c r="L135" s="1" t="s">
        <x:v>1085</x:v>
      </x:c>
      <x:c r="M135" s="1" t="s">
        <x:v>1086</x:v>
      </x:c>
      <x:c r="N135" s="1" t="s">
        <x:v>1087</x:v>
      </x:c>
      <x:c r="O135" s="1" t="s">
        <x:v>58</x:v>
      </x:c>
      <x:c r="P135" s="1" t="s">
        <x:v>43</x:v>
      </x:c>
      <x:c r="Q135" s="1" t="s">
        <x:v>44</x:v>
      </x:c>
      <x:c r="R135" s="1" t="s"/>
      <x:c r="S135" s="1" t="s">
        <x:v>1088</x:v>
      </x:c>
      <x:c r="T135" s="1" t="s">
        <x:v>46</x:v>
      </x:c>
      <x:c r="U135" s="1" t="s">
        <x:v>1089</x:v>
      </x:c>
      <x:c r="V135" s="1" t="s">
        <x:v>1090</x:v>
      </x:c>
      <x:c r="W135" s="1" t="s">
        <x:v>1091</x:v>
      </x:c>
      <x:c r="X135" s="1" t="s">
        <x:v>1086</x:v>
      </x:c>
      <x:c r="Y135" s="1" t="s">
        <x:v>1087</x:v>
      </x:c>
      <x:c r="Z135" s="1" t="s">
        <x:v>1092</x:v>
      </x:c>
      <x:c r="AA135" s="1" t="n">
        <x:v>1743652585</x:v>
      </x:c>
      <x:c r="AB135" s="1" t="s">
        <x:v>49</x:v>
      </x:c>
      <x:c r="AC135" s="1" t="s">
        <x:v>43</x:v>
      </x:c>
      <x:c r="AD135" s="1" t="n">
        <x:v>677</x:v>
      </x:c>
      <x:c r="AE135" s="1" t="s"/>
      <x:c r="AF135" s="1" t="n">
        <x:v>10000</x:v>
      </x:c>
    </x:row>
    <x:row r="136" spans="1:32">
      <x:c r="A136" s="1" t="n">
        <x:v>3</x:v>
      </x:c>
      <x:c r="B136" s="1" t="s">
        <x:v>32</x:v>
      </x:c>
      <x:c r="C136" s="1" t="s">
        <x:v>33</x:v>
      </x:c>
      <x:c r="D136" s="1" t="s"/>
      <x:c r="E136" s="1" t="s"/>
      <x:c r="F136" s="1" t="s">
        <x:v>1093</x:v>
      </x:c>
      <x:c r="G136" s="1" t="s">
        <x:v>1094</x:v>
      </x:c>
      <x:c r="H136" s="2">
        <x:f>HYPERLINK("https://www.thehawk.in/news/india/mundra-port-becomes-indias-first-to-handle-200-million-tonne-cargo", "https://www.thehawk.in/news/india/mundra-port-becomes-indias-first-to-handle-200-million-tonne-cargo")</x:f>
      </x:c>
      <x:c r="I136" s="1" t="s">
        <x:v>1095</x:v>
      </x:c>
      <x:c r="J136" s="1" t="s">
        <x:v>37</x:v>
      </x:c>
      <x:c r="K136" s="1" t="s">
        <x:v>1096</x:v>
      </x:c>
      <x:c r="L136" s="1" t="s">
        <x:v>1097</x:v>
      </x:c>
      <x:c r="M136" s="1" t="s">
        <x:v>493</x:v>
      </x:c>
      <x:c r="N136" s="1" t="s">
        <x:v>494</x:v>
      </x:c>
      <x:c r="O136" s="1" t="s">
        <x:v>58</x:v>
      </x:c>
      <x:c r="P136" s="1" t="s">
        <x:v>43</x:v>
      </x:c>
      <x:c r="Q136" s="1" t="s">
        <x:v>44</x:v>
      </x:c>
      <x:c r="R136" s="1" t="s"/>
      <x:c r="S136" s="1" t="s">
        <x:v>1098</x:v>
      </x:c>
      <x:c r="T136" s="1" t="s">
        <x:v>46</x:v>
      </x:c>
      <x:c r="U136" s="1" t="s">
        <x:v>496</x:v>
      </x:c>
      <x:c r="V136" s="1" t="s">
        <x:v>493</x:v>
      </x:c>
      <x:c r="W136" s="1" t="s">
        <x:v>494</x:v>
      </x:c>
      <x:c r="X136" s="1" t="s">
        <x:v>493</x:v>
      </x:c>
      <x:c r="Y136" s="1" t="s">
        <x:v>494</x:v>
      </x:c>
      <x:c r="Z136" s="1" t="s">
        <x:v>497</x:v>
      </x:c>
      <x:c r="AA136" s="1" t="n">
        <x:v>1743652457</x:v>
      </x:c>
      <x:c r="AB136" s="1" t="s">
        <x:v>49</x:v>
      </x:c>
      <x:c r="AC136" s="1" t="s">
        <x:v>43</x:v>
      </x:c>
      <x:c r="AD136" s="1" t="n">
        <x:v>346</x:v>
      </x:c>
      <x:c r="AE136" s="1" t="s"/>
      <x:c r="AF136" s="1" t="n">
        <x:v>10000</x:v>
      </x:c>
    </x:row>
    <x:row r="137" spans="1:32">
      <x:c r="A137" s="1" t="n">
        <x:v>3</x:v>
      </x:c>
      <x:c r="B137" s="1" t="s">
        <x:v>32</x:v>
      </x:c>
      <x:c r="C137" s="1" t="s">
        <x:v>33</x:v>
      </x:c>
      <x:c r="D137" s="1" t="s"/>
      <x:c r="E137" s="1" t="s"/>
      <x:c r="F137" s="1" t="s">
        <x:v>1099</x:v>
      </x:c>
      <x:c r="G137" s="1" t="s">
        <x:v>1100</x:v>
      </x:c>
      <x:c r="H137" s="2">
        <x:f>HYPERLINK("https://www.manoramaonline.com/business/business-news/2025/04/03/forbes-richest-billionaires-2025-musk-ambani-adani-yusuff-ali-meta-aks.html", "https://www.manoramaonline.com/business/business-news/2025/04/03/forbes-richest-billionaires-2025-musk-ambani-adani-yusuff-ali-meta-aks.html")</x:f>
      </x:c>
      <x:c r="I137" s="1" t="s">
        <x:v>1101</x:v>
      </x:c>
      <x:c r="J137" s="1" t="s">
        <x:v>37</x:v>
      </x:c>
      <x:c r="K137" s="1" t="s">
        <x:v>1102</x:v>
      </x:c>
      <x:c r="L137" s="1" t="s">
        <x:v>1103</x:v>
      </x:c>
      <x:c r="M137" s="1" t="s">
        <x:v>473</x:v>
      </x:c>
      <x:c r="N137" s="1" t="s">
        <x:v>474</x:v>
      </x:c>
      <x:c r="O137" s="1" t="s">
        <x:v>475</x:v>
      </x:c>
      <x:c r="P137" s="1" t="s">
        <x:v>43</x:v>
      </x:c>
      <x:c r="Q137" s="1" t="s">
        <x:v>44</x:v>
      </x:c>
      <x:c r="R137" s="1" t="s"/>
      <x:c r="S137" s="1" t="s">
        <x:v>1104</x:v>
      </x:c>
      <x:c r="T137" s="1" t="s">
        <x:v>46</x:v>
      </x:c>
      <x:c r="U137" s="1" t="s">
        <x:v>477</x:v>
      </x:c>
      <x:c r="V137" s="1" t="s">
        <x:v>1105</x:v>
      </x:c>
      <x:c r="W137" s="1" t="s">
        <x:v>1106</x:v>
      </x:c>
      <x:c r="X137" s="1" t="s">
        <x:v>473</x:v>
      </x:c>
      <x:c r="Y137" s="1" t="s">
        <x:v>474</x:v>
      </x:c>
      <x:c r="Z137" s="1" t="s">
        <x:v>480</x:v>
      </x:c>
      <x:c r="AA137" s="1" t="n">
        <x:v>1743652428</x:v>
      </x:c>
      <x:c r="AB137" s="1" t="s">
        <x:v>49</x:v>
      </x:c>
      <x:c r="AC137" s="1" t="s">
        <x:v>43</x:v>
      </x:c>
      <x:c r="AD137" s="1" t="n">
        <x:v>572</x:v>
      </x:c>
      <x:c r="AE137" s="1" t="s"/>
      <x:c r="AF137" s="1" t="n">
        <x:v>10000</x:v>
      </x:c>
    </x:row>
    <x:row r="138" spans="1:32">
      <x:c r="A138" s="1" t="n">
        <x:v>3</x:v>
      </x:c>
      <x:c r="B138" s="1" t="s">
        <x:v>32</x:v>
      </x:c>
      <x:c r="C138" s="1" t="s">
        <x:v>33</x:v>
      </x:c>
      <x:c r="D138" s="1" t="s"/>
      <x:c r="E138" s="1" t="s"/>
      <x:c r="F138" s="1" t="s">
        <x:v>1107</x:v>
      </x:c>
      <x:c r="G138" s="1" t="s">
        <x:v>1108</x:v>
      </x:c>
      <x:c r="H138" s="2">
        <x:f>HYPERLINK("https://news24online.com/business/sbi-report-50-mudra-accounts-belong-to-sc-st-obcs/519611/", "https://news24online.com/business/sbi-report-50-mudra-accounts-belong-to-sc-st-obcs/519611/")</x:f>
      </x:c>
      <x:c r="I138" s="1" t="s">
        <x:v>1109</x:v>
      </x:c>
      <x:c r="J138" s="1" t="s">
        <x:v>37</x:v>
      </x:c>
      <x:c r="K138" s="1" t="s">
        <x:v>1110</x:v>
      </x:c>
      <x:c r="L138" s="1" t="s">
        <x:v>1111</x:v>
      </x:c>
      <x:c r="M138" s="1" t="s">
        <x:v>1112</x:v>
      </x:c>
      <x:c r="N138" s="1" t="s">
        <x:v>1113</x:v>
      </x:c>
      <x:c r="O138" s="1" t="s">
        <x:v>58</x:v>
      </x:c>
      <x:c r="P138" s="1" t="s">
        <x:v>43</x:v>
      </x:c>
      <x:c r="Q138" s="1" t="s">
        <x:v>44</x:v>
      </x:c>
      <x:c r="R138" s="1" t="s"/>
      <x:c r="S138" s="1" t="s">
        <x:v>1114</x:v>
      </x:c>
      <x:c r="T138" s="1" t="s">
        <x:v>46</x:v>
      </x:c>
      <x:c r="U138" s="1" t="s">
        <x:v>1115</x:v>
      </x:c>
      <x:c r="V138" s="1" t="s">
        <x:v>1116</x:v>
      </x:c>
      <x:c r="W138" s="1" t="s">
        <x:v>1117</x:v>
      </x:c>
      <x:c r="X138" s="1" t="s">
        <x:v>1112</x:v>
      </x:c>
      <x:c r="Y138" s="1" t="s">
        <x:v>1113</x:v>
      </x:c>
      <x:c r="Z138" s="1" t="s">
        <x:v>1118</x:v>
      </x:c>
      <x:c r="AA138" s="1" t="n">
        <x:v>1743652377</x:v>
      </x:c>
      <x:c r="AB138" s="1" t="s">
        <x:v>49</x:v>
      </x:c>
      <x:c r="AC138" s="1" t="s">
        <x:v>43</x:v>
      </x:c>
      <x:c r="AD138" s="1" t="n">
        <x:v>498</x:v>
      </x:c>
      <x:c r="AE138" s="1" t="s">
        <x:v>1119</x:v>
      </x:c>
      <x:c r="AF138" s="1" t="n">
        <x:v>80000</x:v>
      </x:c>
    </x:row>
    <x:row r="139" spans="1:32">
      <x:c r="A139" s="1" t="n">
        <x:v>3</x:v>
      </x:c>
      <x:c r="B139" s="1" t="s">
        <x:v>32</x:v>
      </x:c>
      <x:c r="C139" s="1" t="s">
        <x:v>33</x:v>
      </x:c>
      <x:c r="D139" s="1" t="s"/>
      <x:c r="E139" s="1" t="s"/>
      <x:c r="F139" s="1" t="s">
        <x:v>1120</x:v>
      </x:c>
      <x:c r="G139" s="1" t="s">
        <x:v>1121</x:v>
      </x:c>
      <x:c r="H139" s="2">
        <x:f>HYPERLINK("https://indiashippingnews.com/apsez-handles-420-mmt-cargo-globally-domestic-ports-handle-over-408-mmt/", "https://indiashippingnews.com/apsez-handles-420-mmt-cargo-globally-domestic-ports-handle-over-408-mmt/")</x:f>
      </x:c>
      <x:c r="I139" s="1" t="s">
        <x:v>1122</x:v>
      </x:c>
      <x:c r="J139" s="1" t="s">
        <x:v>37</x:v>
      </x:c>
      <x:c r="K139" s="1" t="s">
        <x:v>1123</x:v>
      </x:c>
      <x:c r="L139" s="1" t="s">
        <x:v>1124</x:v>
      </x:c>
      <x:c r="M139" s="1" t="s">
        <x:v>1125</x:v>
      </x:c>
      <x:c r="N139" s="1" t="s">
        <x:v>1126</x:v>
      </x:c>
      <x:c r="O139" s="1" t="s">
        <x:v>58</x:v>
      </x:c>
      <x:c r="P139" s="1" t="s">
        <x:v>43</x:v>
      </x:c>
      <x:c r="Q139" s="1" t="s">
        <x:v>44</x:v>
      </x:c>
      <x:c r="R139" s="1" t="s"/>
      <x:c r="S139" s="1" t="s">
        <x:v>1127</x:v>
      </x:c>
      <x:c r="T139" s="1" t="s">
        <x:v>46</x:v>
      </x:c>
      <x:c r="U139" s="1" t="s">
        <x:v>1128</x:v>
      </x:c>
      <x:c r="V139" s="1" t="s">
        <x:v>1129</x:v>
      </x:c>
      <x:c r="W139" s="1" t="s">
        <x:v>1130</x:v>
      </x:c>
      <x:c r="X139" s="1" t="s">
        <x:v>1125</x:v>
      </x:c>
      <x:c r="Y139" s="1" t="s">
        <x:v>1126</x:v>
      </x:c>
      <x:c r="Z139" s="1" t="s">
        <x:v>1131</x:v>
      </x:c>
      <x:c r="AA139" s="1" t="n">
        <x:v>1743652146</x:v>
      </x:c>
      <x:c r="AB139" s="1" t="s">
        <x:v>49</x:v>
      </x:c>
      <x:c r="AC139" s="1" t="s">
        <x:v>43</x:v>
      </x:c>
      <x:c r="AD139" s="1" t="n">
        <x:v>647</x:v>
      </x:c>
      <x:c r="AE139" s="1" t="s"/>
      <x:c r="AF139" s="1" t="n">
        <x:v>10000</x:v>
      </x:c>
    </x:row>
    <x:row r="140" spans="1:32">
      <x:c r="A140" s="1" t="n">
        <x:v>3</x:v>
      </x:c>
      <x:c r="B140" s="1" t="s">
        <x:v>32</x:v>
      </x:c>
      <x:c r="C140" s="1" t="s">
        <x:v>33</x:v>
      </x:c>
      <x:c r="D140" s="1" t="s"/>
      <x:c r="E140" s="1" t="s"/>
      <x:c r="F140" s="1" t="s">
        <x:v>1093</x:v>
      </x:c>
      <x:c r="G140" s="1" t="s">
        <x:v>1132</x:v>
      </x:c>
      <x:c r="H140" s="2">
        <x:f>HYPERLINK("https://indiashippingnews.com/mundra-port-becomes-indias-first-to-handle-200-million-tonne-cargo/", "https://indiashippingnews.com/mundra-port-becomes-indias-first-to-handle-200-million-tonne-cargo/")</x:f>
      </x:c>
      <x:c r="I140" s="1" t="s">
        <x:v>1133</x:v>
      </x:c>
      <x:c r="J140" s="1" t="s">
        <x:v>37</x:v>
      </x:c>
      <x:c r="K140" s="1" t="s">
        <x:v>1134</x:v>
      </x:c>
      <x:c r="L140" s="1" t="s">
        <x:v>1135</x:v>
      </x:c>
      <x:c r="M140" s="1" t="s">
        <x:v>1125</x:v>
      </x:c>
      <x:c r="N140" s="1" t="s">
        <x:v>1126</x:v>
      </x:c>
      <x:c r="O140" s="1" t="s">
        <x:v>58</x:v>
      </x:c>
      <x:c r="P140" s="1" t="s">
        <x:v>43</x:v>
      </x:c>
      <x:c r="Q140" s="1" t="s">
        <x:v>44</x:v>
      </x:c>
      <x:c r="R140" s="1" t="s"/>
      <x:c r="S140" s="1" t="s">
        <x:v>1136</x:v>
      </x:c>
      <x:c r="T140" s="1" t="s">
        <x:v>46</x:v>
      </x:c>
      <x:c r="U140" s="1" t="s">
        <x:v>1128</x:v>
      </x:c>
      <x:c r="V140" s="1" t="s">
        <x:v>1137</x:v>
      </x:c>
      <x:c r="W140" s="1" t="s">
        <x:v>1138</x:v>
      </x:c>
      <x:c r="X140" s="1" t="s">
        <x:v>1125</x:v>
      </x:c>
      <x:c r="Y140" s="1" t="s">
        <x:v>1126</x:v>
      </x:c>
      <x:c r="Z140" s="1" t="s">
        <x:v>1131</x:v>
      </x:c>
      <x:c r="AA140" s="1" t="n">
        <x:v>1743651907</x:v>
      </x:c>
      <x:c r="AB140" s="1" t="s">
        <x:v>49</x:v>
      </x:c>
      <x:c r="AC140" s="1" t="s">
        <x:v>43</x:v>
      </x:c>
      <x:c r="AD140" s="1" t="n">
        <x:v>214</x:v>
      </x:c>
      <x:c r="AE140" s="1" t="s"/>
      <x:c r="AF140" s="1" t="n">
        <x:v>10000</x:v>
      </x:c>
    </x:row>
    <x:row r="141" spans="1:32">
      <x:c r="A141" s="1" t="n">
        <x:v>3</x:v>
      </x:c>
      <x:c r="B141" s="1" t="s">
        <x:v>32</x:v>
      </x:c>
      <x:c r="C141" s="1" t="s">
        <x:v>33</x:v>
      </x:c>
      <x:c r="D141" s="1" t="s"/>
      <x:c r="E141" s="1" t="s"/>
      <x:c r="F141" s="1" t="s">
        <x:v>1139</x:v>
      </x:c>
      <x:c r="G141" s="1" t="s">
        <x:v>1140</x:v>
      </x:c>
      <x:c r="H141" s="2">
        <x:f>HYPERLINK("https://indiashippingnews.com/vizhinjam-port-handles-over-one-lakh-containers-in-single-month/", "https://indiashippingnews.com/vizhinjam-port-handles-over-one-lakh-containers-in-single-month/")</x:f>
      </x:c>
      <x:c r="I141" s="1" t="s">
        <x:v>1141</x:v>
      </x:c>
      <x:c r="J141" s="1" t="s">
        <x:v>37</x:v>
      </x:c>
      <x:c r="K141" s="1" t="s">
        <x:v>1142</x:v>
      </x:c>
      <x:c r="L141" s="1" t="s">
        <x:v>1143</x:v>
      </x:c>
      <x:c r="M141" s="1" t="s">
        <x:v>1125</x:v>
      </x:c>
      <x:c r="N141" s="1" t="s">
        <x:v>1126</x:v>
      </x:c>
      <x:c r="O141" s="1" t="s">
        <x:v>58</x:v>
      </x:c>
      <x:c r="P141" s="1" t="s">
        <x:v>43</x:v>
      </x:c>
      <x:c r="Q141" s="1" t="s">
        <x:v>44</x:v>
      </x:c>
      <x:c r="R141" s="1" t="s"/>
      <x:c r="S141" s="1" t="s">
        <x:v>1144</x:v>
      </x:c>
      <x:c r="T141" s="1" t="s">
        <x:v>46</x:v>
      </x:c>
      <x:c r="U141" s="1" t="s">
        <x:v>1128</x:v>
      </x:c>
      <x:c r="V141" s="1" t="s">
        <x:v>1137</x:v>
      </x:c>
      <x:c r="W141" s="1" t="s">
        <x:v>1138</x:v>
      </x:c>
      <x:c r="X141" s="1" t="s">
        <x:v>1125</x:v>
      </x:c>
      <x:c r="Y141" s="1" t="s">
        <x:v>1126</x:v>
      </x:c>
      <x:c r="Z141" s="1" t="s">
        <x:v>1131</x:v>
      </x:c>
      <x:c r="AA141" s="1" t="n">
        <x:v>1743651897</x:v>
      </x:c>
      <x:c r="AB141" s="1" t="s">
        <x:v>49</x:v>
      </x:c>
      <x:c r="AC141" s="1" t="s">
        <x:v>43</x:v>
      </x:c>
      <x:c r="AD141" s="1" t="n">
        <x:v>173</x:v>
      </x:c>
      <x:c r="AE141" s="1" t="s"/>
      <x:c r="AF141" s="1" t="n">
        <x:v>10000</x:v>
      </x:c>
    </x:row>
    <x:row r="142" spans="1:32">
      <x:c r="A142" s="1" t="n">
        <x:v>3</x:v>
      </x:c>
      <x:c r="B142" s="1" t="s">
        <x:v>32</x:v>
      </x:c>
      <x:c r="C142" s="1" t="s">
        <x:v>33</x:v>
      </x:c>
      <x:c r="D142" s="1" t="s"/>
      <x:c r="E142" s="1" t="s"/>
      <x:c r="F142" s="1" t="s">
        <x:v>1145</x:v>
      </x:c>
      <x:c r="G142" s="1" t="s">
        <x:v>1146</x:v>
      </x:c>
      <x:c r="H142" s="2">
        <x:f>HYPERLINK("https://www.maritimegateway.com/mundra-port-handled-200-mn-mt-of-cargo-volume-in-2024-25/", "https://www.maritimegateway.com/mundra-port-handled-200-mn-mt-of-cargo-volume-in-2024-25/")</x:f>
      </x:c>
      <x:c r="I142" s="1" t="s">
        <x:v>1147</x:v>
      </x:c>
      <x:c r="J142" s="1" t="s">
        <x:v>37</x:v>
      </x:c>
      <x:c r="K142" s="1" t="s">
        <x:v>1148</x:v>
      </x:c>
      <x:c r="L142" s="1" t="s">
        <x:v>1149</x:v>
      </x:c>
      <x:c r="M142" s="1" t="s">
        <x:v>1150</x:v>
      </x:c>
      <x:c r="N142" s="1" t="s">
        <x:v>1151</x:v>
      </x:c>
      <x:c r="O142" s="1" t="s">
        <x:v>58</x:v>
      </x:c>
      <x:c r="P142" s="1" t="s">
        <x:v>43</x:v>
      </x:c>
      <x:c r="Q142" s="1" t="s">
        <x:v>44</x:v>
      </x:c>
      <x:c r="R142" s="1" t="s"/>
      <x:c r="S142" s="1" t="s">
        <x:v>1152</x:v>
      </x:c>
      <x:c r="T142" s="1" t="s">
        <x:v>46</x:v>
      </x:c>
      <x:c r="U142" s="1" t="s">
        <x:v>1153</x:v>
      </x:c>
      <x:c r="V142" s="1" t="s">
        <x:v>1154</x:v>
      </x:c>
      <x:c r="W142" s="1" t="s">
        <x:v>1155</x:v>
      </x:c>
      <x:c r="X142" s="1" t="s">
        <x:v>1150</x:v>
      </x:c>
      <x:c r="Y142" s="1" t="s">
        <x:v>1151</x:v>
      </x:c>
      <x:c r="Z142" s="1" t="s">
        <x:v>1156</x:v>
      </x:c>
      <x:c r="AA142" s="1" t="n">
        <x:v>1743651834</x:v>
      </x:c>
      <x:c r="AB142" s="1" t="s">
        <x:v>49</x:v>
      </x:c>
      <x:c r="AC142" s="1" t="s">
        <x:v>43</x:v>
      </x:c>
      <x:c r="AD142" s="1" t="n">
        <x:v>202</x:v>
      </x:c>
      <x:c r="AE142" s="1" t="s"/>
      <x:c r="AF142" s="1" t="n">
        <x:v>10000</x:v>
      </x:c>
    </x:row>
    <x:row r="143" spans="1:32">
      <x:c r="A143" s="1" t="n">
        <x:v>3</x:v>
      </x:c>
      <x:c r="B143" s="1" t="s">
        <x:v>32</x:v>
      </x:c>
      <x:c r="C143" s="1" t="s">
        <x:v>33</x:v>
      </x:c>
      <x:c r="D143" s="1" t="s"/>
      <x:c r="E143" s="1" t="s"/>
      <x:c r="F143" s="1" t="s">
        <x:v>1157</x:v>
      </x:c>
      <x:c r="G143" s="1" t="s">
        <x:v>1158</x:v>
      </x:c>
      <x:c r="H143" s="2">
        <x:f>HYPERLINK("https://www.maritimegateway.com/vizhinjam-port-crosses-1-lakh-teus-in-march/", "https://www.maritimegateway.com/vizhinjam-port-crosses-1-lakh-teus-in-march/")</x:f>
      </x:c>
      <x:c r="I143" s="1" t="s">
        <x:v>1159</x:v>
      </x:c>
      <x:c r="J143" s="1" t="s">
        <x:v>37</x:v>
      </x:c>
      <x:c r="K143" s="1" t="s">
        <x:v>1148</x:v>
      </x:c>
      <x:c r="L143" s="1" t="s">
        <x:v>1149</x:v>
      </x:c>
      <x:c r="M143" s="1" t="s">
        <x:v>1150</x:v>
      </x:c>
      <x:c r="N143" s="1" t="s">
        <x:v>1151</x:v>
      </x:c>
      <x:c r="O143" s="1" t="s">
        <x:v>58</x:v>
      </x:c>
      <x:c r="P143" s="1" t="s">
        <x:v>43</x:v>
      </x:c>
      <x:c r="Q143" s="1" t="s">
        <x:v>44</x:v>
      </x:c>
      <x:c r="R143" s="1" t="s"/>
      <x:c r="S143" s="1" t="s">
        <x:v>1160</x:v>
      </x:c>
      <x:c r="T143" s="1" t="s">
        <x:v>46</x:v>
      </x:c>
      <x:c r="U143" s="1" t="s">
        <x:v>1153</x:v>
      </x:c>
      <x:c r="V143" s="1" t="s">
        <x:v>1154</x:v>
      </x:c>
      <x:c r="W143" s="1" t="s">
        <x:v>1155</x:v>
      </x:c>
      <x:c r="X143" s="1" t="s">
        <x:v>1150</x:v>
      </x:c>
      <x:c r="Y143" s="1" t="s">
        <x:v>1151</x:v>
      </x:c>
      <x:c r="Z143" s="1" t="s">
        <x:v>1156</x:v>
      </x:c>
      <x:c r="AA143" s="1" t="n">
        <x:v>1743651834</x:v>
      </x:c>
      <x:c r="AB143" s="1" t="s">
        <x:v>49</x:v>
      </x:c>
      <x:c r="AC143" s="1" t="s">
        <x:v>43</x:v>
      </x:c>
      <x:c r="AD143" s="1" t="n">
        <x:v>345</x:v>
      </x:c>
      <x:c r="AE143" s="1" t="s"/>
      <x:c r="AF143" s="1" t="n">
        <x:v>10000</x:v>
      </x:c>
    </x:row>
    <x:row r="144" spans="1:32">
      <x:c r="A144" s="1" t="n">
        <x:v>3</x:v>
      </x:c>
      <x:c r="B144" s="1" t="s">
        <x:v>32</x:v>
      </x:c>
      <x:c r="C144" s="1" t="s">
        <x:v>33</x:v>
      </x:c>
      <x:c r="D144" s="1" t="s"/>
      <x:c r="E144" s="1" t="s"/>
      <x:c r="F144" s="1" t="s">
        <x:v>1161</x:v>
      </x:c>
      <x:c r="G144" s="1" t="s">
        <x:v>1162</x:v>
      </x:c>
      <x:c r="H144" s="2">
        <x:f>HYPERLINK("https://www.deccanherald.com/opinion/tariff-shocker-can-be-indias-chance-at-trade-reform-3475405", "https://www.deccanherald.com/opinion/tariff-shocker-can-be-indias-chance-at-trade-reform-3475405")</x:f>
      </x:c>
      <x:c r="I144" s="1" t="s">
        <x:v>1163</x:v>
      </x:c>
      <x:c r="J144" s="1" t="s">
        <x:v>37</x:v>
      </x:c>
      <x:c r="K144" s="1" t="s">
        <x:v>1164</x:v>
      </x:c>
      <x:c r="L144" s="1" t="s">
        <x:v>1165</x:v>
      </x:c>
      <x:c r="M144" s="1" t="s">
        <x:v>1166</x:v>
      </x:c>
      <x:c r="N144" s="1" t="s">
        <x:v>1167</x:v>
      </x:c>
      <x:c r="O144" s="1" t="s">
        <x:v>58</x:v>
      </x:c>
      <x:c r="P144" s="1" t="s">
        <x:v>43</x:v>
      </x:c>
      <x:c r="Q144" s="1" t="s">
        <x:v>44</x:v>
      </x:c>
      <x:c r="R144" s="1" t="s"/>
      <x:c r="S144" s="1" t="s">
        <x:v>1168</x:v>
      </x:c>
      <x:c r="T144" s="1" t="s">
        <x:v>46</x:v>
      </x:c>
      <x:c r="U144" s="1" t="s">
        <x:v>1169</x:v>
      </x:c>
      <x:c r="V144" s="1" t="s">
        <x:v>1166</x:v>
      </x:c>
      <x:c r="W144" s="1" t="s">
        <x:v>1167</x:v>
      </x:c>
      <x:c r="X144" s="1" t="s">
        <x:v>1166</x:v>
      </x:c>
      <x:c r="Y144" s="1" t="s">
        <x:v>1167</x:v>
      </x:c>
      <x:c r="Z144" s="1" t="s">
        <x:v>1170</x:v>
      </x:c>
      <x:c r="AA144" s="1" t="n">
        <x:v>1743650660</x:v>
      </x:c>
      <x:c r="AB144" s="1" t="s">
        <x:v>49</x:v>
      </x:c>
      <x:c r="AC144" s="1" t="s">
        <x:v>43</x:v>
      </x:c>
      <x:c r="AD144" s="1" t="n">
        <x:v>1012</x:v>
      </x:c>
      <x:c r="AE144" s="1" t="s">
        <x:v>1171</x:v>
      </x:c>
      <x:c r="AF144" s="1" t="n">
        <x:v>50000</x:v>
      </x:c>
    </x:row>
    <x:row r="145" spans="1:32">
      <x:c r="A145" s="1" t="n">
        <x:v>3</x:v>
      </x:c>
      <x:c r="B145" s="1" t="s">
        <x:v>32</x:v>
      </x:c>
      <x:c r="C145" s="1" t="s">
        <x:v>33</x:v>
      </x:c>
      <x:c r="D145" s="1" t="s"/>
      <x:c r="E145" s="1" t="s"/>
      <x:c r="F145" s="1" t="s">
        <x:v>1172</x:v>
      </x:c>
      <x:c r="G145" s="1" t="s"/>
      <x:c r="H145" s="2">
        <x:f>HYPERLINK("https://economictimes.indiatimes.com/markets/stocks/stock-liveblog/adani-ent-share-price-live-03-apr-2025/liveblog/119925807.cms", "https://economictimes.indiatimes.com/markets/stocks/stock-liveblog/adani-ent-share-price-live-03-apr-2025/liveblog/119925807.cms")</x:f>
      </x:c>
      <x:c r="I145" s="1" t="s">
        <x:v>1173</x:v>
      </x:c>
      <x:c r="J145" s="1" t="s">
        <x:v>37</x:v>
      </x:c>
      <x:c r="K145" s="1" t="s">
        <x:v>1174</x:v>
      </x:c>
      <x:c r="L145" s="1" t="s">
        <x:v>1175</x:v>
      </x:c>
      <x:c r="M145" s="1" t="s">
        <x:v>619</x:v>
      </x:c>
      <x:c r="N145" s="1" t="s">
        <x:v>620</x:v>
      </x:c>
      <x:c r="O145" s="1" t="s">
        <x:v>58</x:v>
      </x:c>
      <x:c r="P145" s="1" t="s">
        <x:v>43</x:v>
      </x:c>
      <x:c r="Q145" s="1" t="s">
        <x:v>44</x:v>
      </x:c>
      <x:c r="R145" s="1" t="s"/>
      <x:c r="S145" s="1" t="s">
        <x:v>1176</x:v>
      </x:c>
      <x:c r="T145" s="1" t="s">
        <x:v>46</x:v>
      </x:c>
      <x:c r="U145" s="1" t="s">
        <x:v>622</x:v>
      </x:c>
      <x:c r="V145" s="1" t="s">
        <x:v>619</x:v>
      </x:c>
      <x:c r="W145" s="1" t="s">
        <x:v>620</x:v>
      </x:c>
      <x:c r="X145" s="1" t="s">
        <x:v>619</x:v>
      </x:c>
      <x:c r="Y145" s="1" t="s">
        <x:v>620</x:v>
      </x:c>
      <x:c r="Z145" s="1" t="s">
        <x:v>623</x:v>
      </x:c>
      <x:c r="AA145" s="1" t="n">
        <x:v>1743650496</x:v>
      </x:c>
      <x:c r="AB145" s="1" t="s">
        <x:v>49</x:v>
      </x:c>
      <x:c r="AC145" s="1" t="s">
        <x:v>43</x:v>
      </x:c>
      <x:c r="AD145" s="1" t="n">
        <x:v>143</x:v>
      </x:c>
      <x:c r="AE145" s="1" t="s"/>
      <x:c r="AF145" s="1" t="n">
        <x:v>80000</x:v>
      </x:c>
    </x:row>
    <x:row r="146" spans="1:32">
      <x:c r="A146" s="1" t="n">
        <x:v>3</x:v>
      </x:c>
      <x:c r="B146" s="1" t="s">
        <x:v>32</x:v>
      </x:c>
      <x:c r="C146" s="1" t="s">
        <x:v>33</x:v>
      </x:c>
      <x:c r="D146" s="1" t="s"/>
      <x:c r="E146" s="1" t="s"/>
      <x:c r="F146" s="1" t="s">
        <x:v>1177</x:v>
      </x:c>
      <x:c r="G146" s="1" t="s"/>
      <x:c r="H146" s="2">
        <x:f>HYPERLINK("https://economictimes.indiatimes.com/markets/stocks/stock-liveblog/adani-ports-sez-share-price-live-03-apr-2025/liveblog/119925817.cms", "https://economictimes.indiatimes.com/markets/stocks/stock-liveblog/adani-ports-sez-share-price-live-03-apr-2025/liveblog/119925817.cms")</x:f>
      </x:c>
      <x:c r="I146" s="1" t="s">
        <x:v>1178</x:v>
      </x:c>
      <x:c r="J146" s="1" t="s">
        <x:v>37</x:v>
      </x:c>
      <x:c r="K146" s="1" t="s">
        <x:v>1174</x:v>
      </x:c>
      <x:c r="L146" s="1" t="s">
        <x:v>1175</x:v>
      </x:c>
      <x:c r="M146" s="1" t="s">
        <x:v>619</x:v>
      </x:c>
      <x:c r="N146" s="1" t="s">
        <x:v>620</x:v>
      </x:c>
      <x:c r="O146" s="1" t="s">
        <x:v>58</x:v>
      </x:c>
      <x:c r="P146" s="1" t="s">
        <x:v>43</x:v>
      </x:c>
      <x:c r="Q146" s="1" t="s">
        <x:v>44</x:v>
      </x:c>
      <x:c r="R146" s="1" t="s"/>
      <x:c r="S146" s="1" t="s">
        <x:v>1179</x:v>
      </x:c>
      <x:c r="T146" s="1" t="s">
        <x:v>46</x:v>
      </x:c>
      <x:c r="U146" s="1" t="s">
        <x:v>622</x:v>
      </x:c>
      <x:c r="V146" s="1" t="s">
        <x:v>619</x:v>
      </x:c>
      <x:c r="W146" s="1" t="s">
        <x:v>620</x:v>
      </x:c>
      <x:c r="X146" s="1" t="s">
        <x:v>619</x:v>
      </x:c>
      <x:c r="Y146" s="1" t="s">
        <x:v>620</x:v>
      </x:c>
      <x:c r="Z146" s="1" t="s">
        <x:v>623</x:v>
      </x:c>
      <x:c r="AA146" s="1" t="n">
        <x:v>1743650496</x:v>
      </x:c>
      <x:c r="AB146" s="1" t="s">
        <x:v>49</x:v>
      </x:c>
      <x:c r="AC146" s="1" t="s">
        <x:v>43</x:v>
      </x:c>
      <x:c r="AD146" s="1" t="n">
        <x:v>145</x:v>
      </x:c>
      <x:c r="AE146" s="1" t="s"/>
      <x:c r="AF146" s="1" t="n">
        <x:v>80000</x:v>
      </x:c>
    </x:row>
    <x:row r="147" spans="1:32">
      <x:c r="A147" s="1" t="n">
        <x:v>3</x:v>
      </x:c>
      <x:c r="B147" s="1" t="s">
        <x:v>32</x:v>
      </x:c>
      <x:c r="C147" s="1" t="s">
        <x:v>33</x:v>
      </x:c>
      <x:c r="D147" s="1" t="s"/>
      <x:c r="E147" s="1" t="s"/>
      <x:c r="F147" s="1" t="s">
        <x:v>1180</x:v>
      </x:c>
      <x:c r="G147" s="1" t="s">
        <x:v>1181</x:v>
      </x:c>
      <x:c r="H147" s="2">
        <x:f>HYPERLINK("https://airrnews.com/pm-modis-visit-a-great-opportunity-for-india-and-sri-lanka-foreign-minister-vijitha-herath/", "https://airrnews.com/pm-modis-visit-a-great-opportunity-for-india-and-sri-lanka-foreign-minister-vijitha-herath/")</x:f>
      </x:c>
      <x:c r="I147" s="1" t="s">
        <x:v>1182</x:v>
      </x:c>
      <x:c r="J147" s="1" t="s">
        <x:v>37</x:v>
      </x:c>
      <x:c r="K147" s="1" t="s">
        <x:v>1183</x:v>
      </x:c>
      <x:c r="L147" s="1" t="s">
        <x:v>1184</x:v>
      </x:c>
      <x:c r="M147" s="1" t="s">
        <x:v>1185</x:v>
      </x:c>
      <x:c r="N147" s="1" t="s">
        <x:v>1186</x:v>
      </x:c>
      <x:c r="O147" s="1" t="s">
        <x:v>58</x:v>
      </x:c>
      <x:c r="P147" s="1" t="s">
        <x:v>43</x:v>
      </x:c>
      <x:c r="Q147" s="1" t="s">
        <x:v>44</x:v>
      </x:c>
      <x:c r="R147" s="1" t="s"/>
      <x:c r="S147" s="1" t="s">
        <x:v>1187</x:v>
      </x:c>
      <x:c r="T147" s="1" t="s">
        <x:v>46</x:v>
      </x:c>
      <x:c r="U147" s="1" t="s">
        <x:v>1188</x:v>
      </x:c>
      <x:c r="V147" s="1" t="s">
        <x:v>1185</x:v>
      </x:c>
      <x:c r="W147" s="1" t="s">
        <x:v>1186</x:v>
      </x:c>
      <x:c r="X147" s="1" t="s">
        <x:v>1185</x:v>
      </x:c>
      <x:c r="Y147" s="1" t="s">
        <x:v>1186</x:v>
      </x:c>
      <x:c r="Z147" s="1" t="s">
        <x:v>1189</x:v>
      </x:c>
      <x:c r="AA147" s="1" t="n">
        <x:v>1743650467</x:v>
      </x:c>
      <x:c r="AB147" s="1" t="s">
        <x:v>49</x:v>
      </x:c>
      <x:c r="AC147" s="1" t="s">
        <x:v>43</x:v>
      </x:c>
      <x:c r="AD147" s="1" t="n">
        <x:v>1481</x:v>
      </x:c>
      <x:c r="AE147" s="1" t="s"/>
      <x:c r="AF147" s="1" t="n">
        <x:v>10000</x:v>
      </x:c>
    </x:row>
    <x:row r="148" spans="1:32">
      <x:c r="A148" s="1" t="n">
        <x:v>3</x:v>
      </x:c>
      <x:c r="B148" s="1" t="s">
        <x:v>32</x:v>
      </x:c>
      <x:c r="C148" s="1" t="s">
        <x:v>33</x:v>
      </x:c>
      <x:c r="D148" s="1" t="s"/>
      <x:c r="E148" s="1" t="s"/>
      <x:c r="F148" s="1" t="s">
        <x:v>1190</x:v>
      </x:c>
      <x:c r="G148" s="1" t="s">
        <x:v>1191</x:v>
      </x:c>
      <x:c r="H148"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48" s="1" t="s">
        <x:v>1192</x:v>
      </x:c>
      <x:c r="J148" s="1" t="s">
        <x:v>37</x:v>
      </x:c>
      <x:c r="K148" s="1" t="s">
        <x:v>1193</x:v>
      </x:c>
      <x:c r="L148" s="1" t="s">
        <x:v>1194</x:v>
      </x:c>
      <x:c r="M148" s="1" t="s">
        <x:v>126</x:v>
      </x:c>
      <x:c r="N148" s="1" t="s">
        <x:v>127</x:v>
      </x:c>
      <x:c r="O148" s="1" t="s">
        <x:v>58</x:v>
      </x:c>
      <x:c r="P148" s="1" t="s">
        <x:v>43</x:v>
      </x:c>
      <x:c r="Q148" s="1" t="s">
        <x:v>44</x:v>
      </x:c>
      <x:c r="R148" s="1" t="s"/>
      <x:c r="S148" s="1" t="s">
        <x:v>1195</x:v>
      </x:c>
      <x:c r="T148" s="1" t="s">
        <x:v>46</x:v>
      </x:c>
      <x:c r="U148" s="1" t="s">
        <x:v>129</x:v>
      </x:c>
      <x:c r="V148" s="1" t="s">
        <x:v>130</x:v>
      </x:c>
      <x:c r="W148" s="1" t="s">
        <x:v>131</x:v>
      </x:c>
      <x:c r="X148" s="1" t="s">
        <x:v>126</x:v>
      </x:c>
      <x:c r="Y148" s="1" t="s">
        <x:v>127</x:v>
      </x:c>
      <x:c r="Z148" s="1" t="s">
        <x:v>132</x:v>
      </x:c>
      <x:c r="AA148" s="1" t="n">
        <x:v>1743650262</x:v>
      </x:c>
      <x:c r="AB148" s="1" t="s">
        <x:v>49</x:v>
      </x:c>
      <x:c r="AC148" s="1" t="s">
        <x:v>43</x:v>
      </x:c>
      <x:c r="AD148" s="1" t="n">
        <x:v>714</x:v>
      </x:c>
      <x:c r="AE148" s="1" t="s"/>
      <x:c r="AF148" s="1" t="n">
        <x:v>10000</x:v>
      </x:c>
    </x:row>
    <x:row r="149" spans="1:32">
      <x:c r="A149" s="1" t="n">
        <x:v>3</x:v>
      </x:c>
      <x:c r="B149" s="1" t="s">
        <x:v>32</x:v>
      </x:c>
      <x:c r="C149" s="1" t="s">
        <x:v>33</x:v>
      </x:c>
      <x:c r="D149" s="1" t="s"/>
      <x:c r="E149" s="1" t="s"/>
      <x:c r="F149" s="1" t="s">
        <x:v>754</x:v>
      </x:c>
      <x:c r="G149" s="1" t="s">
        <x:v>1196</x:v>
      </x:c>
      <x:c r="H149" s="2">
        <x:f>HYPERLINK("https://m.dailyhunt.in/news/india/english/inc42-epaper-inc/mobikwik+s+revenue+flywheel+sweet+karam+coffee+nets+8+mn+more-newsid-n658706172", "https://m.dailyhunt.in/news/india/english/inc42-epaper-inc/mobikwik+s+revenue+flywheel+sweet+karam+coffee+nets+8+mn+more-newsid-n658706172")</x:f>
      </x:c>
      <x:c r="I149" s="1" t="s">
        <x:v>1197</x:v>
      </x:c>
      <x:c r="J149" s="1" t="s">
        <x:v>37</x:v>
      </x:c>
      <x:c r="K149" s="1" t="s">
        <x:v>1198</x:v>
      </x:c>
      <x:c r="L149" s="1" t="s">
        <x:v>1199</x:v>
      </x:c>
      <x:c r="M149" s="1" t="s">
        <x:v>126</x:v>
      </x:c>
      <x:c r="N149" s="1" t="s">
        <x:v>127</x:v>
      </x:c>
      <x:c r="O149" s="1" t="s">
        <x:v>58</x:v>
      </x:c>
      <x:c r="P149" s="1" t="s">
        <x:v>43</x:v>
      </x:c>
      <x:c r="Q149" s="1" t="s">
        <x:v>44</x:v>
      </x:c>
      <x:c r="R149" s="1" t="s"/>
      <x:c r="S149" s="1" t="s">
        <x:v>1200</x:v>
      </x:c>
      <x:c r="T149" s="1" t="s">
        <x:v>46</x:v>
      </x:c>
      <x:c r="U149" s="1" t="s">
        <x:v>129</x:v>
      </x:c>
      <x:c r="V149" s="1" t="s">
        <x:v>130</x:v>
      </x:c>
      <x:c r="W149" s="1" t="s">
        <x:v>131</x:v>
      </x:c>
      <x:c r="X149" s="1" t="s">
        <x:v>126</x:v>
      </x:c>
      <x:c r="Y149" s="1" t="s">
        <x:v>127</x:v>
      </x:c>
      <x:c r="Z149" s="1" t="s">
        <x:v>132</x:v>
      </x:c>
      <x:c r="AA149" s="1" t="n">
        <x:v>1743649973</x:v>
      </x:c>
      <x:c r="AB149" s="1" t="s">
        <x:v>49</x:v>
      </x:c>
      <x:c r="AC149" s="1" t="s">
        <x:v>43</x:v>
      </x:c>
      <x:c r="AD149" s="1" t="n">
        <x:v>727</x:v>
      </x:c>
      <x:c r="AE149" s="1" t="s"/>
      <x:c r="AF149" s="1" t="n">
        <x:v>10000</x:v>
      </x:c>
    </x:row>
    <x:row r="150" spans="1:32">
      <x:c r="A150" s="1" t="n">
        <x:v>3</x:v>
      </x:c>
      <x:c r="B150" s="1" t="s">
        <x:v>32</x:v>
      </x:c>
      <x:c r="C150" s="1" t="s">
        <x:v>33</x:v>
      </x:c>
      <x:c r="D150" s="1" t="s"/>
      <x:c r="E150" s="1" t="s"/>
      <x:c r="F150" s="1" t="s">
        <x:v>754</x:v>
      </x:c>
      <x:c r="G150" s="1" t="s">
        <x:v>1201</x:v>
      </x:c>
      <x:c r="H150" s="2">
        <x:f>HYPERLINK("http://m.dailyhunt.in/news/india/english/inc42-epaper-inc/mobikwik+s+revenue+flywheel+sweet+karam+coffee+nets+8+mn+more-newsid-n658706172", "http://m.dailyhunt.in/news/india/english/inc42-epaper-inc/mobikwik+s+revenue+flywheel+sweet+karam+coffee+nets+8+mn+more-newsid-n658706172")</x:f>
      </x:c>
      <x:c r="I150" s="1" t="s">
        <x:v>1197</x:v>
      </x:c>
      <x:c r="J150" s="1" t="s">
        <x:v>37</x:v>
      </x:c>
      <x:c r="K150" s="1" t="s">
        <x:v>1198</x:v>
      </x:c>
      <x:c r="L150" s="1" t="s">
        <x:v>1199</x:v>
      </x:c>
      <x:c r="M150" s="1" t="s">
        <x:v>126</x:v>
      </x:c>
      <x:c r="N150" s="1" t="s">
        <x:v>127</x:v>
      </x:c>
      <x:c r="O150" s="1" t="s">
        <x:v>58</x:v>
      </x:c>
      <x:c r="P150" s="1" t="s">
        <x:v>43</x:v>
      </x:c>
      <x:c r="Q150" s="1" t="s">
        <x:v>44</x:v>
      </x:c>
      <x:c r="R150" s="1" t="s"/>
      <x:c r="S150" s="1" t="s">
        <x:v>1202</x:v>
      </x:c>
      <x:c r="T150" s="1" t="s">
        <x:v>46</x:v>
      </x:c>
      <x:c r="U150" s="1" t="s">
        <x:v>129</x:v>
      </x:c>
      <x:c r="V150" s="1" t="s">
        <x:v>223</x:v>
      </x:c>
      <x:c r="W150" s="1" t="s">
        <x:v>1203</x:v>
      </x:c>
      <x:c r="X150" s="1" t="s">
        <x:v>126</x:v>
      </x:c>
      <x:c r="Y150" s="1" t="s">
        <x:v>127</x:v>
      </x:c>
      <x:c r="Z150" s="1" t="s">
        <x:v>132</x:v>
      </x:c>
      <x:c r="AA150" s="1" t="n">
        <x:v>1743649973</x:v>
      </x:c>
      <x:c r="AB150" s="1" t="s">
        <x:v>49</x:v>
      </x:c>
      <x:c r="AC150" s="1" t="s">
        <x:v>43</x:v>
      </x:c>
      <x:c r="AD150" s="1" t="n">
        <x:v>726</x:v>
      </x:c>
      <x:c r="AE150" s="1" t="s"/>
      <x:c r="AF150" s="1" t="n">
        <x:v>10000</x:v>
      </x:c>
    </x:row>
    <x:row r="151" spans="1:32">
      <x:c r="A151" s="1" t="n">
        <x:v>3</x:v>
      </x:c>
      <x:c r="B151" s="1" t="s">
        <x:v>32</x:v>
      </x:c>
      <x:c r="C151" s="1" t="s">
        <x:v>33</x:v>
      </x:c>
      <x:c r="D151" s="1" t="s"/>
      <x:c r="E151" s="1" t="s"/>
      <x:c r="F151" s="1" t="s">
        <x:v>1204</x:v>
      </x:c>
      <x:c r="G151" s="1" t="s">
        <x:v>1205</x:v>
      </x:c>
      <x:c r="H151" s="2">
        <x:f>HYPERLINK("https://www.hindustantimes.com/cities/chandigarh-news/chandigarhs-yuvraj-takes-joint-lead-in-round-two-of-golf-championship-101743621585218.html", "https://www.hindustantimes.com/cities/chandigarh-news/chandigarhs-yuvraj-takes-joint-lead-in-round-two-of-golf-championship-101743621585218.html")</x:f>
      </x:c>
      <x:c r="I151" s="1" t="s">
        <x:v>1206</x:v>
      </x:c>
      <x:c r="J151" s="1" t="s">
        <x:v>1207</x:v>
      </x:c>
      <x:c r="K151" s="1" t="s">
        <x:v>1208</x:v>
      </x:c>
      <x:c r="L151" s="1" t="s">
        <x:v>1209</x:v>
      </x:c>
      <x:c r="M151" s="1" t="s">
        <x:v>1065</x:v>
      </x:c>
      <x:c r="N151" s="1" t="s">
        <x:v>1066</x:v>
      </x:c>
      <x:c r="O151" s="1" t="s">
        <x:v>58</x:v>
      </x:c>
      <x:c r="P151" s="1" t="s">
        <x:v>43</x:v>
      </x:c>
      <x:c r="Q151" s="1" t="s">
        <x:v>44</x:v>
      </x:c>
      <x:c r="R151" s="1" t="s"/>
      <x:c r="S151" s="1" t="s">
        <x:v>1210</x:v>
      </x:c>
      <x:c r="T151" s="1" t="s">
        <x:v>46</x:v>
      </x:c>
      <x:c r="U151" s="1" t="s">
        <x:v>1068</x:v>
      </x:c>
      <x:c r="V151" s="1" t="s">
        <x:v>1211</x:v>
      </x:c>
      <x:c r="W151" s="1" t="s">
        <x:v>1212</x:v>
      </x:c>
      <x:c r="X151" s="1" t="s">
        <x:v>1065</x:v>
      </x:c>
      <x:c r="Y151" s="1" t="s">
        <x:v>1066</x:v>
      </x:c>
      <x:c r="Z151" s="1" t="s">
        <x:v>1071</x:v>
      </x:c>
      <x:c r="AA151" s="1" t="n">
        <x:v>1743649813</x:v>
      </x:c>
      <x:c r="AB151" s="1" t="s">
        <x:v>49</x:v>
      </x:c>
      <x:c r="AC151" s="1" t="s">
        <x:v>43</x:v>
      </x:c>
      <x:c r="AD151" s="1" t="n">
        <x:v>260</x:v>
      </x:c>
      <x:c r="AE151" s="1" t="s"/>
      <x:c r="AF151" s="1" t="n">
        <x:v>10000</x:v>
      </x:c>
    </x:row>
    <x:row r="152" spans="1:32">
      <x:c r="A152" s="1" t="n">
        <x:v>3</x:v>
      </x:c>
      <x:c r="B152" s="1" t="s">
        <x:v>32</x:v>
      </x:c>
      <x:c r="C152" s="1" t="s">
        <x:v>33</x:v>
      </x:c>
      <x:c r="D152" s="1" t="s"/>
      <x:c r="E152" s="1" t="s"/>
      <x:c r="F152" s="1" t="s">
        <x:v>754</x:v>
      </x:c>
      <x:c r="G152" s="1" t="s">
        <x:v>1213</x:v>
      </x:c>
      <x:c r="H152"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52" s="1" t="s">
        <x:v>756</x:v>
      </x:c>
      <x:c r="J152" s="1" t="s">
        <x:v>37</x:v>
      </x:c>
      <x:c r="K152" s="1" t="s">
        <x:v>1214</x:v>
      </x:c>
      <x:c r="L152" s="1" t="s">
        <x:v>1215</x:v>
      </x:c>
      <x:c r="M152" s="1" t="s">
        <x:v>925</x:v>
      </x:c>
      <x:c r="N152" s="1" t="s">
        <x:v>926</x:v>
      </x:c>
      <x:c r="O152" s="1" t="s">
        <x:v>58</x:v>
      </x:c>
      <x:c r="P152" s="1" t="s">
        <x:v>43</x:v>
      </x:c>
      <x:c r="Q152" s="1" t="s">
        <x:v>44</x:v>
      </x:c>
      <x:c r="R152" s="1" t="s"/>
      <x:c r="S152" s="1" t="s">
        <x:v>1216</x:v>
      </x:c>
      <x:c r="T152" s="1" t="s">
        <x:v>46</x:v>
      </x:c>
      <x:c r="U152" s="1" t="s">
        <x:v>928</x:v>
      </x:c>
      <x:c r="V152" s="1" t="s">
        <x:v>925</x:v>
      </x:c>
      <x:c r="W152" s="1" t="s">
        <x:v>926</x:v>
      </x:c>
      <x:c r="X152" s="1" t="s">
        <x:v>925</x:v>
      </x:c>
      <x:c r="Y152" s="1" t="s">
        <x:v>926</x:v>
      </x:c>
      <x:c r="Z152" s="1" t="s">
        <x:v>929</x:v>
      </x:c>
      <x:c r="AA152" s="1" t="n">
        <x:v>1743649173</x:v>
      </x:c>
      <x:c r="AB152" s="1" t="s">
        <x:v>49</x:v>
      </x:c>
      <x:c r="AC152" s="1" t="s">
        <x:v>43</x:v>
      </x:c>
      <x:c r="AD152" s="1" t="n">
        <x:v>732</x:v>
      </x:c>
      <x:c r="AE152" s="1" t="s"/>
      <x:c r="AF152" s="1" t="n">
        <x:v>10000</x:v>
      </x:c>
    </x:row>
    <x:row r="153" spans="1:32">
      <x:c r="A153" s="1" t="n">
        <x:v>3</x:v>
      </x:c>
      <x:c r="B153" s="1" t="s">
        <x:v>32</x:v>
      </x:c>
      <x:c r="C153" s="1" t="s">
        <x:v>33</x:v>
      </x:c>
      <x:c r="D153" s="1" t="s"/>
      <x:c r="E153" s="1" t="s"/>
      <x:c r="F153" s="1" t="s">
        <x:v>1217</x:v>
      </x:c>
      <x:c r="G153" s="1" t="s">
        <x:v>1218</x:v>
      </x:c>
      <x:c r="H153" s="2">
        <x:f>HYPERLINK("https://www.eximin.net/newsdetails.aspx?news_id=16249&amp;frndate=03/04/2025&amp;tondate=03/04/2025", "https://www.eximin.net/newsdetails.aspx?news_id=16249&amp;frndate=03/04/2025&amp;tondate=03/04/2025")</x:f>
      </x:c>
      <x:c r="I153" s="1" t="s">
        <x:v>1219</x:v>
      </x:c>
      <x:c r="J153" s="1" t="s">
        <x:v>37</x:v>
      </x:c>
      <x:c r="K153" s="1" t="s">
        <x:v>1220</x:v>
      </x:c>
      <x:c r="L153" s="1" t="s">
        <x:v>1221</x:v>
      </x:c>
      <x:c r="M153" s="1" t="s">
        <x:v>1222</x:v>
      </x:c>
      <x:c r="N153" s="1" t="s">
        <x:v>1223</x:v>
      </x:c>
      <x:c r="O153" s="1" t="s">
        <x:v>58</x:v>
      </x:c>
      <x:c r="P153" s="1" t="s">
        <x:v>43</x:v>
      </x:c>
      <x:c r="Q153" s="1" t="s">
        <x:v>44</x:v>
      </x:c>
      <x:c r="R153" s="1" t="s"/>
      <x:c r="S153" s="1" t="s"/>
      <x:c r="T153" s="1" t="s">
        <x:v>46</x:v>
      </x:c>
      <x:c r="U153" s="1" t="s">
        <x:v>1224</x:v>
      </x:c>
      <x:c r="V153" s="1" t="s">
        <x:v>1222</x:v>
      </x:c>
      <x:c r="W153" s="1" t="s">
        <x:v>1223</x:v>
      </x:c>
      <x:c r="X153" s="1" t="s">
        <x:v>1222</x:v>
      </x:c>
      <x:c r="Y153" s="1" t="s">
        <x:v>1223</x:v>
      </x:c>
      <x:c r="Z153" s="1" t="s">
        <x:v>1225</x:v>
      </x:c>
      <x:c r="AA153" s="1" t="n">
        <x:v>1743647991</x:v>
      </x:c>
      <x:c r="AB153" s="1" t="s">
        <x:v>49</x:v>
      </x:c>
      <x:c r="AC153" s="1" t="s">
        <x:v>43</x:v>
      </x:c>
      <x:c r="AD153" s="1" t="n">
        <x:v>128</x:v>
      </x:c>
      <x:c r="AE153" s="1" t="s"/>
      <x:c r="AF153" s="1" t="n">
        <x:v>10000</x:v>
      </x:c>
    </x:row>
    <x:row r="154" spans="1:32">
      <x:c r="A154" s="1" t="n">
        <x:v>3</x:v>
      </x:c>
      <x:c r="B154" s="1" t="s">
        <x:v>32</x:v>
      </x:c>
      <x:c r="C154" s="1" t="s">
        <x:v>33</x:v>
      </x:c>
      <x:c r="D154" s="1" t="s"/>
      <x:c r="E154" s="1" t="s"/>
      <x:c r="F154" s="1" t="s">
        <x:v>754</x:v>
      </x:c>
      <x:c r="G154" s="1" t="s">
        <x:v>1226</x:v>
      </x:c>
      <x:c r="H154" s="2">
        <x:f>HYPERLINK("https://inc42.com/buzz/mobikwiks-revenue-flywheel-sweet-karam-coffee-nets-8-mn-more/", "https://inc42.com/buzz/mobikwiks-revenue-flywheel-sweet-karam-coffee-nets-8-mn-more/")</x:f>
      </x:c>
      <x:c r="I154" s="1" t="s">
        <x:v>756</x:v>
      </x:c>
      <x:c r="J154" s="1" t="s">
        <x:v>37</x:v>
      </x:c>
      <x:c r="K154" s="1" t="s">
        <x:v>1227</x:v>
      </x:c>
      <x:c r="L154" s="1" t="s">
        <x:v>1228</x:v>
      </x:c>
      <x:c r="M154" s="1" t="s">
        <x:v>1229</x:v>
      </x:c>
      <x:c r="N154" s="1" t="s">
        <x:v>1230</x:v>
      </x:c>
      <x:c r="O154" s="1" t="s">
        <x:v>58</x:v>
      </x:c>
      <x:c r="P154" s="1" t="s">
        <x:v>43</x:v>
      </x:c>
      <x:c r="Q154" s="1" t="s">
        <x:v>44</x:v>
      </x:c>
      <x:c r="R154" s="1" t="s"/>
      <x:c r="S154" s="1" t="s">
        <x:v>1231</x:v>
      </x:c>
      <x:c r="T154" s="1" t="s">
        <x:v>46</x:v>
      </x:c>
      <x:c r="U154" s="1" t="s">
        <x:v>1232</x:v>
      </x:c>
      <x:c r="V154" s="1" t="s">
        <x:v>1229</x:v>
      </x:c>
      <x:c r="W154" s="1" t="s">
        <x:v>1233</x:v>
      </x:c>
      <x:c r="X154" s="1" t="s">
        <x:v>1229</x:v>
      </x:c>
      <x:c r="Y154" s="1" t="s">
        <x:v>1230</x:v>
      </x:c>
      <x:c r="Z154" s="1" t="s">
        <x:v>1234</x:v>
      </x:c>
      <x:c r="AA154" s="1" t="n">
        <x:v>1743647794</x:v>
      </x:c>
      <x:c r="AB154" s="1" t="s">
        <x:v>49</x:v>
      </x:c>
      <x:c r="AC154" s="1" t="s">
        <x:v>43</x:v>
      </x:c>
      <x:c r="AD154" s="1" t="n">
        <x:v>816</x:v>
      </x:c>
      <x:c r="AE154" s="1" t="s"/>
      <x:c r="AF154" s="1" t="n">
        <x:v>50000</x:v>
      </x:c>
    </x:row>
    <x:row r="155" spans="1:32">
      <x:c r="A155" s="1" t="n">
        <x:v>3</x:v>
      </x:c>
      <x:c r="B155" s="1" t="s">
        <x:v>32</x:v>
      </x:c>
      <x:c r="C155" s="1" t="s">
        <x:v>33</x:v>
      </x:c>
      <x:c r="D155" s="1" t="s"/>
      <x:c r="E155" s="1" t="s"/>
      <x:c r="F155" s="1" t="s">
        <x:v>1235</x:v>
      </x:c>
      <x:c r="G155" s="1" t="s">
        <x:v>1236</x:v>
      </x:c>
      <x:c r="H155" s="2">
        <x:f>HYPERLINK("https://hr.economictimes.indiatimes.com/news/hrtech/the-hidden-cost-of-hr-tech-experts-warn-against-trend-driven-adoption/119907309", "https://hr.economictimes.indiatimes.com/news/hrtech/the-hidden-cost-of-hr-tech-experts-warn-against-trend-driven-adoption/119907309")</x:f>
      </x:c>
      <x:c r="I155" s="1" t="s">
        <x:v>1237</x:v>
      </x:c>
      <x:c r="J155" s="1" t="s">
        <x:v>37</x:v>
      </x:c>
      <x:c r="K155" s="1" t="s">
        <x:v>1238</x:v>
      </x:c>
      <x:c r="L155" s="1" t="s">
        <x:v>1239</x:v>
      </x:c>
      <x:c r="M155" s="1" t="s">
        <x:v>1240</x:v>
      </x:c>
      <x:c r="N155" s="1" t="s">
        <x:v>1241</x:v>
      </x:c>
      <x:c r="O155" s="1" t="s">
        <x:v>58</x:v>
      </x:c>
      <x:c r="P155" s="1" t="s">
        <x:v>43</x:v>
      </x:c>
      <x:c r="Q155" s="1" t="s">
        <x:v>44</x:v>
      </x:c>
      <x:c r="R155" s="1" t="s"/>
      <x:c r="S155" s="1" t="s">
        <x:v>1242</x:v>
      </x:c>
      <x:c r="T155" s="1" t="s">
        <x:v>46</x:v>
      </x:c>
      <x:c r="U155" s="1" t="s">
        <x:v>1243</x:v>
      </x:c>
      <x:c r="V155" s="1" t="s">
        <x:v>1244</x:v>
      </x:c>
      <x:c r="W155" s="1" t="s">
        <x:v>1241</x:v>
      </x:c>
      <x:c r="X155" s="1" t="s">
        <x:v>1244</x:v>
      </x:c>
      <x:c r="Y155" s="1" t="s">
        <x:v>1241</x:v>
      </x:c>
      <x:c r="Z155" s="1" t="s">
        <x:v>1245</x:v>
      </x:c>
      <x:c r="AA155" s="1" t="n">
        <x:v>1743647647</x:v>
      </x:c>
      <x:c r="AB155" s="1" t="s">
        <x:v>49</x:v>
      </x:c>
      <x:c r="AC155" s="1" t="s">
        <x:v>43</x:v>
      </x:c>
      <x:c r="AD155" s="1" t="n">
        <x:v>850</x:v>
      </x:c>
      <x:c r="AE155" s="1" t="s">
        <x:v>1246</x:v>
      </x:c>
      <x:c r="AF155" s="1" t="n">
        <x:v>10000</x:v>
      </x:c>
    </x:row>
    <x:row r="156" spans="1:32">
      <x:c r="A156" s="1" t="n">
        <x:v>3</x:v>
      </x:c>
      <x:c r="B156" s="1" t="s">
        <x:v>32</x:v>
      </x:c>
      <x:c r="C156" s="1" t="s">
        <x:v>33</x:v>
      </x:c>
      <x:c r="D156" s="1" t="s"/>
      <x:c r="E156" s="1" t="s"/>
      <x:c r="F156" s="1" t="s">
        <x:v>1247</x:v>
      </x:c>
      <x:c r="G156" s="1" t="s">
        <x:v>1248</x:v>
      </x:c>
      <x:c r="H156" s="2">
        <x:f>HYPERLINK("https://news8plus.com/forbes-billionaires-list-2025-us-dominance-3028-billionaires-total-assets-16-1-trillion/", "https://news8plus.com/forbes-billionaires-list-2025-us-dominance-3028-billionaires-total-assets-16-1-trillion/")</x:f>
      </x:c>
      <x:c r="I156" s="1" t="s">
        <x:v>1249</x:v>
      </x:c>
      <x:c r="J156" s="1" t="s">
        <x:v>37</x:v>
      </x:c>
      <x:c r="K156" s="1" t="s">
        <x:v>1250</x:v>
      </x:c>
      <x:c r="L156" s="1" t="s">
        <x:v>1251</x:v>
      </x:c>
      <x:c r="M156" s="1" t="s">
        <x:v>935</x:v>
      </x:c>
      <x:c r="N156" s="1" t="s">
        <x:v>936</x:v>
      </x:c>
      <x:c r="O156" s="1" t="s">
        <x:v>58</x:v>
      </x:c>
      <x:c r="P156" s="1" t="s">
        <x:v>43</x:v>
      </x:c>
      <x:c r="Q156" s="1" t="s">
        <x:v>44</x:v>
      </x:c>
      <x:c r="R156" s="1" t="s"/>
      <x:c r="S156" s="1" t="s">
        <x:v>1252</x:v>
      </x:c>
      <x:c r="T156" s="1" t="s">
        <x:v>46</x:v>
      </x:c>
      <x:c r="U156" s="1" t="s">
        <x:v>938</x:v>
      </x:c>
      <x:c r="V156" s="1" t="s">
        <x:v>935</x:v>
      </x:c>
      <x:c r="W156" s="1" t="s">
        <x:v>936</x:v>
      </x:c>
      <x:c r="X156" s="1" t="s">
        <x:v>935</x:v>
      </x:c>
      <x:c r="Y156" s="1" t="s">
        <x:v>936</x:v>
      </x:c>
      <x:c r="Z156" s="1" t="s">
        <x:v>941</x:v>
      </x:c>
      <x:c r="AA156" s="1" t="n">
        <x:v>1743646920</x:v>
      </x:c>
      <x:c r="AB156" s="1" t="s">
        <x:v>49</x:v>
      </x:c>
      <x:c r="AC156" s="1" t="s">
        <x:v>43</x:v>
      </x:c>
      <x:c r="AD156" s="1" t="n">
        <x:v>434</x:v>
      </x:c>
      <x:c r="AE156" s="1" t="s"/>
      <x:c r="AF156" s="1" t="n">
        <x:v>10000</x:v>
      </x:c>
    </x:row>
    <x:row r="157" spans="1:32">
      <x:c r="A157" s="1" t="n">
        <x:v>3</x:v>
      </x:c>
      <x:c r="B157" s="1" t="s">
        <x:v>32</x:v>
      </x:c>
      <x:c r="C157" s="1" t="s">
        <x:v>33</x:v>
      </x:c>
      <x:c r="D157" s="1" t="s"/>
      <x:c r="E157" s="1" t="s"/>
      <x:c r="F157" s="1" t="s">
        <x:v>1253</x:v>
      </x:c>
      <x:c r="G157" s="1" t="s">
        <x:v>1254</x:v>
      </x:c>
      <x:c r="H157"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57" s="1" t="s">
        <x:v>1255</x:v>
      </x:c>
      <x:c r="J157" s="1" t="s">
        <x:v>37</x:v>
      </x:c>
      <x:c r="K157" s="1" t="s">
        <x:v>1256</x:v>
      </x:c>
      <x:c r="L157" s="1" t="s">
        <x:v>1257</x:v>
      </x:c>
      <x:c r="M157" s="1" t="s">
        <x:v>1258</x:v>
      </x:c>
      <x:c r="N157" s="1" t="s">
        <x:v>1259</x:v>
      </x:c>
      <x:c r="O157" s="1" t="s">
        <x:v>58</x:v>
      </x:c>
      <x:c r="P157" s="1" t="s">
        <x:v>43</x:v>
      </x:c>
      <x:c r="Q157" s="1" t="s">
        <x:v>44</x:v>
      </x:c>
      <x:c r="R157" s="1" t="s"/>
      <x:c r="S157" s="1" t="s">
        <x:v>1260</x:v>
      </x:c>
      <x:c r="T157" s="1" t="s">
        <x:v>46</x:v>
      </x:c>
      <x:c r="U157" s="1" t="s">
        <x:v>1261</x:v>
      </x:c>
      <x:c r="V157" s="1" t="s">
        <x:v>1262</x:v>
      </x:c>
      <x:c r="W157" s="1" t="s">
        <x:v>1263</x:v>
      </x:c>
      <x:c r="X157" s="1" t="s">
        <x:v>1258</x:v>
      </x:c>
      <x:c r="Y157" s="1" t="s">
        <x:v>1259</x:v>
      </x:c>
      <x:c r="Z157" s="1" t="s">
        <x:v>1264</x:v>
      </x:c>
      <x:c r="AA157" s="1" t="n">
        <x:v>1743645907</x:v>
      </x:c>
      <x:c r="AB157" s="1" t="s">
        <x:v>49</x:v>
      </x:c>
      <x:c r="AC157" s="1" t="s">
        <x:v>43</x:v>
      </x:c>
      <x:c r="AD157" s="1" t="n">
        <x:v>422</x:v>
      </x:c>
      <x:c r="AE157" s="1" t="s"/>
      <x:c r="AF157" s="1" t="n">
        <x:v>10000</x:v>
      </x:c>
    </x:row>
    <x:row r="158" spans="1:32">
      <x:c r="A158" s="1" t="n">
        <x:v>3</x:v>
      </x:c>
      <x:c r="B158" s="1" t="s">
        <x:v>32</x:v>
      </x:c>
      <x:c r="C158" s="1" t="s">
        <x:v>33</x:v>
      </x:c>
      <x:c r="D158" s="1" t="s"/>
      <x:c r="E158" s="1" t="s"/>
      <x:c r="F158" s="1" t="s">
        <x:v>1161</x:v>
      </x:c>
      <x:c r="G158" s="1" t="s">
        <x:v>1265</x:v>
      </x:c>
      <x:c r="H158" s="2">
        <x:f>HYPERLINK("https://www.moneycontrol.com/news/india/tariff-shocker-can-be-india-s-chance-at-trade-reform-12983143.html", "https://www.moneycontrol.com/news/india/tariff-shocker-can-be-india-s-chance-at-trade-reform-12983143.html")</x:f>
      </x:c>
      <x:c r="I158" s="1" t="s">
        <x:v>1266</x:v>
      </x:c>
      <x:c r="J158" s="1" t="s">
        <x:v>37</x:v>
      </x:c>
      <x:c r="K158" s="1" t="s">
        <x:v>1267</x:v>
      </x:c>
      <x:c r="L158" s="1" t="s">
        <x:v>1268</x:v>
      </x:c>
      <x:c r="M158" s="1" t="s">
        <x:v>879</x:v>
      </x:c>
      <x:c r="N158" s="1" t="s">
        <x:v>880</x:v>
      </x:c>
      <x:c r="O158" s="1" t="s">
        <x:v>58</x:v>
      </x:c>
      <x:c r="P158" s="1" t="s">
        <x:v>43</x:v>
      </x:c>
      <x:c r="Q158" s="1" t="s">
        <x:v>44</x:v>
      </x:c>
      <x:c r="R158" s="1" t="s"/>
      <x:c r="S158" s="1" t="s">
        <x:v>1269</x:v>
      </x:c>
      <x:c r="T158" s="1" t="s">
        <x:v>46</x:v>
      </x:c>
      <x:c r="U158" s="1" t="s">
        <x:v>882</x:v>
      </x:c>
      <x:c r="V158" s="1" t="s">
        <x:v>879</x:v>
      </x:c>
      <x:c r="W158" s="1" t="s">
        <x:v>880</x:v>
      </x:c>
      <x:c r="X158" s="1" t="s">
        <x:v>879</x:v>
      </x:c>
      <x:c r="Y158" s="1" t="s">
        <x:v>880</x:v>
      </x:c>
      <x:c r="Z158" s="1" t="s">
        <x:v>885</x:v>
      </x:c>
      <x:c r="AA158" s="1" t="n">
        <x:v>1743645140</x:v>
      </x:c>
      <x:c r="AB158" s="1" t="s">
        <x:v>49</x:v>
      </x:c>
      <x:c r="AC158" s="1" t="s">
        <x:v>43</x:v>
      </x:c>
      <x:c r="AD158" s="1" t="n">
        <x:v>1158</x:v>
      </x:c>
      <x:c r="AE158" s="1" t="s"/>
      <x:c r="AF158" s="1" t="n">
        <x:v>80000</x:v>
      </x:c>
    </x:row>
    <x:row r="159" spans="1:32">
      <x:c r="A159" s="1" t="n">
        <x:v>3</x:v>
      </x:c>
      <x:c r="B159" s="1" t="s">
        <x:v>32</x:v>
      </x:c>
      <x:c r="C159" s="1" t="s">
        <x:v>33</x:v>
      </x:c>
      <x:c r="D159" s="1" t="s"/>
      <x:c r="E159" s="1" t="s"/>
      <x:c r="F159" s="1" t="s">
        <x:v>1270</x:v>
      </x:c>
      <x:c r="G159" s="1" t="s">
        <x:v>1271</x:v>
      </x:c>
      <x:c r="H159" s="2">
        <x:f>HYPERLINK("https://www.prabhatkhabar.com/business/forbes-billionaires-list-2025-u-s-dominates-with-3028-billionaires-total-wealth-at-16-1-trillion", "https://www.prabhatkhabar.com/business/forbes-billionaires-list-2025-u-s-dominates-with-3028-billionaires-total-wealth-at-16-1-trillion")</x:f>
      </x:c>
      <x:c r="I159" s="1" t="s">
        <x:v>1272</x:v>
      </x:c>
      <x:c r="J159" s="1" t="s">
        <x:v>37</x:v>
      </x:c>
      <x:c r="K159" s="1" t="s">
        <x:v>1273</x:v>
      </x:c>
      <x:c r="L159" s="1" t="s">
        <x:v>1274</x:v>
      </x:c>
      <x:c r="M159" s="1" t="s">
        <x:v>1275</x:v>
      </x:c>
      <x:c r="N159" s="1" t="s">
        <x:v>1276</x:v>
      </x:c>
      <x:c r="O159" s="1" t="s">
        <x:v>329</x:v>
      </x:c>
      <x:c r="P159" s="1" t="s">
        <x:v>43</x:v>
      </x:c>
      <x:c r="Q159" s="1" t="s">
        <x:v>44</x:v>
      </x:c>
      <x:c r="R159" s="1" t="s"/>
      <x:c r="S159" s="1" t="s">
        <x:v>1277</x:v>
      </x:c>
      <x:c r="T159" s="1" t="s">
        <x:v>46</x:v>
      </x:c>
      <x:c r="U159" s="1" t="s">
        <x:v>1278</x:v>
      </x:c>
      <x:c r="V159" s="1" t="s">
        <x:v>1275</x:v>
      </x:c>
      <x:c r="W159" s="1" t="s">
        <x:v>1276</x:v>
      </x:c>
      <x:c r="X159" s="1" t="s">
        <x:v>1275</x:v>
      </x:c>
      <x:c r="Y159" s="1" t="s">
        <x:v>1276</x:v>
      </x:c>
      <x:c r="Z159" s="1" t="s">
        <x:v>1279</x:v>
      </x:c>
      <x:c r="AA159" s="1" t="n">
        <x:v>1743644296</x:v>
      </x:c>
      <x:c r="AB159" s="1" t="s">
        <x:v>49</x:v>
      </x:c>
      <x:c r="AC159" s="1" t="s">
        <x:v>43</x:v>
      </x:c>
      <x:c r="AD159" s="1" t="n">
        <x:v>632</x:v>
      </x:c>
      <x:c r="AE159" s="1" t="s">
        <x:v>1280</x:v>
      </x:c>
      <x:c r="AF159" s="1" t="n">
        <x:v>80000</x:v>
      </x:c>
    </x:row>
    <x:row r="160" spans="1:32">
      <x:c r="A160" s="1" t="n">
        <x:v>3</x:v>
      </x:c>
      <x:c r="B160" s="1" t="s">
        <x:v>32</x:v>
      </x:c>
      <x:c r="C160" s="1" t="s">
        <x:v>33</x:v>
      </x:c>
      <x:c r="D160" s="1" t="s"/>
      <x:c r="E160" s="1" t="s"/>
      <x:c r="F160" s="1" t="s">
        <x:v>1281</x:v>
      </x:c>
      <x:c r="G160" s="1" t="s">
        <x:v>1282</x:v>
      </x:c>
      <x:c r="H160" s="2">
        <x:f>HYPERLINK("https://www.themobiworld.com/Index/flowNewsDetail/id/9733311.html", "https://www.themobiworld.com/Index/flowNewsDetail/id/9733311.html")</x:f>
      </x:c>
      <x:c r="I160" s="1" t="s">
        <x:v>1283</x:v>
      </x:c>
      <x:c r="J160" s="1" t="s">
        <x:v>37</x:v>
      </x:c>
      <x:c r="K160" s="1" t="s">
        <x:v>1284</x:v>
      </x:c>
      <x:c r="L160" s="1" t="s">
        <x:v>1285</x:v>
      </x:c>
      <x:c r="M160" s="1" t="s">
        <x:v>56</x:v>
      </x:c>
      <x:c r="N160" s="1" t="s">
        <x:v>57</x:v>
      </x:c>
      <x:c r="O160" s="1" t="s">
        <x:v>58</x:v>
      </x:c>
      <x:c r="P160" s="1" t="s">
        <x:v>43</x:v>
      </x:c>
      <x:c r="Q160" s="1" t="s">
        <x:v>44</x:v>
      </x:c>
      <x:c r="R160" s="1" t="s"/>
      <x:c r="S160" s="1" t="s"/>
      <x:c r="T160" s="1" t="s">
        <x:v>46</x:v>
      </x:c>
      <x:c r="U160" s="1" t="s">
        <x:v>60</x:v>
      </x:c>
      <x:c r="V160" s="1" t="s">
        <x:v>56</x:v>
      </x:c>
      <x:c r="W160" s="1" t="s">
        <x:v>57</x:v>
      </x:c>
      <x:c r="X160" s="1" t="s">
        <x:v>56</x:v>
      </x:c>
      <x:c r="Y160" s="1" t="s">
        <x:v>57</x:v>
      </x:c>
      <x:c r="Z160" s="1" t="s">
        <x:v>61</x:v>
      </x:c>
      <x:c r="AA160" s="1" t="n">
        <x:v>1743643800</x:v>
      </x:c>
      <x:c r="AB160" s="1" t="s">
        <x:v>49</x:v>
      </x:c>
      <x:c r="AC160" s="1" t="s">
        <x:v>43</x:v>
      </x:c>
      <x:c r="AD160" s="1" t="n">
        <x:v>500</x:v>
      </x:c>
      <x:c r="AE160" s="1" t="s">
        <x:v>1286</x:v>
      </x:c>
      <x:c r="AF160" s="1" t="n">
        <x:v>10000</x:v>
      </x:c>
    </x:row>
    <x:row r="161" spans="1:32">
      <x:c r="A161" s="1" t="n">
        <x:v>3</x:v>
      </x:c>
      <x:c r="B161" s="1" t="s">
        <x:v>32</x:v>
      </x:c>
      <x:c r="C161" s="1" t="s">
        <x:v>33</x:v>
      </x:c>
      <x:c r="D161" s="1" t="s"/>
      <x:c r="E161" s="1" t="s"/>
      <x:c r="F161" s="1" t="s">
        <x:v>1281</x:v>
      </x:c>
      <x:c r="G161" s="1" t="s">
        <x:v>1282</x:v>
      </x:c>
      <x:c r="H161" s="2">
        <x:f>HYPERLINK("https://obnews.co/Index/flowNewsDetail/id/9733311.html?val=e4ca9bc5b95eb66c65749d804a1408b0", "https://obnews.co/Index/flowNewsDetail/id/9733311.html?val=e4ca9bc5b95eb66c65749d804a1408b0")</x:f>
      </x:c>
      <x:c r="I161" s="1" t="s">
        <x:v>1283</x:v>
      </x:c>
      <x:c r="J161" s="1" t="s">
        <x:v>37</x:v>
      </x:c>
      <x:c r="K161" s="1" t="s">
        <x:v>1287</x:v>
      </x:c>
      <x:c r="L161" s="1" t="s">
        <x:v>1288</x:v>
      </x:c>
      <x:c r="M161" s="1" t="s">
        <x:v>1289</x:v>
      </x:c>
      <x:c r="N161" s="1" t="s">
        <x:v>1290</x:v>
      </x:c>
      <x:c r="O161" s="1" t="s">
        <x:v>58</x:v>
      </x:c>
      <x:c r="P161" s="1" t="s">
        <x:v>43</x:v>
      </x:c>
      <x:c r="Q161" s="1" t="s">
        <x:v>44</x:v>
      </x:c>
      <x:c r="R161" s="1" t="s"/>
      <x:c r="S161" s="1" t="s"/>
      <x:c r="T161" s="1" t="s">
        <x:v>46</x:v>
      </x:c>
      <x:c r="U161" s="1" t="s">
        <x:v>1291</x:v>
      </x:c>
      <x:c r="V161" s="1" t="s">
        <x:v>1289</x:v>
      </x:c>
      <x:c r="W161" s="1" t="s">
        <x:v>1290</x:v>
      </x:c>
      <x:c r="X161" s="1" t="s">
        <x:v>1289</x:v>
      </x:c>
      <x:c r="Y161" s="1" t="s">
        <x:v>1290</x:v>
      </x:c>
      <x:c r="Z161" s="1" t="s">
        <x:v>1292</x:v>
      </x:c>
      <x:c r="AA161" s="1" t="n">
        <x:v>1743643715</x:v>
      </x:c>
      <x:c r="AB161" s="1" t="s">
        <x:v>49</x:v>
      </x:c>
      <x:c r="AC161" s="1" t="s">
        <x:v>43</x:v>
      </x:c>
      <x:c r="AD161" s="1" t="n">
        <x:v>500</x:v>
      </x:c>
      <x:c r="AE161" s="1" t="s">
        <x:v>1286</x:v>
      </x:c>
      <x:c r="AF161" s="1" t="n">
        <x:v>10000</x:v>
      </x:c>
    </x:row>
    <x:row r="162" spans="1:32">
      <x:c r="A162" s="1" t="n">
        <x:v>3</x:v>
      </x:c>
      <x:c r="B162" s="1" t="s">
        <x:v>32</x:v>
      </x:c>
      <x:c r="C162" s="1" t="s">
        <x:v>33</x:v>
      </x:c>
      <x:c r="D162" s="1" t="s"/>
      <x:c r="E162" s="1" t="s"/>
      <x:c r="F162" s="1" t="s">
        <x:v>1293</x:v>
      </x:c>
      <x:c r="G162" s="1" t="s">
        <x:v>1294</x:v>
      </x:c>
      <x:c r="H162" s="2">
        <x:f>HYPERLINK("https://www.msn.com/en-in/news/other/india-can-be-an-example-in-war-against-climate-change-germany-s-special-envoy/ar-AA1CazSW", "https://www.msn.com/en-in/news/other/india-can-be-an-example-in-war-against-climate-change-germany-s-special-envoy/ar-AA1CazSW")</x:f>
      </x:c>
      <x:c r="I162" s="1" t="s">
        <x:v>1295</x:v>
      </x:c>
      <x:c r="J162" s="1" t="s">
        <x:v>37</x:v>
      </x:c>
      <x:c r="K162" s="1" t="s">
        <x:v>1296</x:v>
      </x:c>
      <x:c r="L162" s="1" t="s">
        <x:v>1297</x:v>
      </x:c>
      <x:c r="M162" s="1" t="s">
        <x:v>660</x:v>
      </x:c>
      <x:c r="N162" s="1" t="s">
        <x:v>661</x:v>
      </x:c>
      <x:c r="O162" s="1" t="s">
        <x:v>58</x:v>
      </x:c>
      <x:c r="P162" s="1" t="s">
        <x:v>43</x:v>
      </x:c>
      <x:c r="Q162" s="1" t="s">
        <x:v>44</x:v>
      </x:c>
      <x:c r="R162" s="1" t="s"/>
      <x:c r="S162" s="1" t="s">
        <x:v>1298</x:v>
      </x:c>
      <x:c r="T162" s="1" t="s">
        <x:v>46</x:v>
      </x:c>
      <x:c r="U162" s="1" t="s">
        <x:v>663</x:v>
      </x:c>
      <x:c r="V162" s="1" t="s">
        <x:v>660</x:v>
      </x:c>
      <x:c r="W162" s="1" t="s">
        <x:v>661</x:v>
      </x:c>
      <x:c r="X162" s="1" t="s">
        <x:v>660</x:v>
      </x:c>
      <x:c r="Y162" s="1" t="s">
        <x:v>661</x:v>
      </x:c>
      <x:c r="Z162" s="1" t="s">
        <x:v>664</x:v>
      </x:c>
      <x:c r="AA162" s="1" t="n">
        <x:v>1743642613</x:v>
      </x:c>
      <x:c r="AB162" s="1" t="s">
        <x:v>49</x:v>
      </x:c>
      <x:c r="AC162" s="1" t="s">
        <x:v>43</x:v>
      </x:c>
      <x:c r="AD162" s="1" t="n">
        <x:v>365</x:v>
      </x:c>
      <x:c r="AE162" s="1" t="s"/>
      <x:c r="AF162" s="1" t="n">
        <x:v>10000</x:v>
      </x:c>
    </x:row>
    <x:row r="163" spans="1:32">
      <x:c r="A163" s="1" t="n">
        <x:v>3</x:v>
      </x:c>
      <x:c r="B163" s="1" t="s">
        <x:v>32</x:v>
      </x:c>
      <x:c r="C163" s="1" t="s">
        <x:v>33</x:v>
      </x:c>
      <x:c r="D163" s="1" t="s"/>
      <x:c r="E163" s="1" t="s"/>
      <x:c r="F163" s="1" t="s">
        <x:v>1299</x:v>
      </x:c>
      <x:c r="G163" s="1" t="s">
        <x:v>1300</x:v>
      </x:c>
      <x:c r="H163" s="2">
        <x:f>HYPERLINK("https://indianexpress.com/article/smart-stocks/3600-returns-2015-2025-kei-dream-run-9920918/", "https://indianexpress.com/article/smart-stocks/3600-returns-2015-2025-kei-dream-run-9920918/")</x:f>
      </x:c>
      <x:c r="I163" s="1" t="s">
        <x:v>1301</x:v>
      </x:c>
      <x:c r="J163" s="1" t="s">
        <x:v>1302</x:v>
      </x:c>
      <x:c r="K163" s="1" t="s">
        <x:v>1303</x:v>
      </x:c>
      <x:c r="L163" s="1" t="s">
        <x:v>1304</x:v>
      </x:c>
      <x:c r="M163" s="1" t="s">
        <x:v>1305</x:v>
      </x:c>
      <x:c r="N163" s="1" t="s">
        <x:v>1306</x:v>
      </x:c>
      <x:c r="O163" s="1" t="s">
        <x:v>58</x:v>
      </x:c>
      <x:c r="P163" s="1" t="s">
        <x:v>43</x:v>
      </x:c>
      <x:c r="Q163" s="1" t="s">
        <x:v>44</x:v>
      </x:c>
      <x:c r="R163" s="1" t="s"/>
      <x:c r="S163" s="1" t="s">
        <x:v>1307</x:v>
      </x:c>
      <x:c r="T163" s="1" t="s">
        <x:v>46</x:v>
      </x:c>
      <x:c r="U163" s="1" t="s">
        <x:v>1308</x:v>
      </x:c>
      <x:c r="V163" s="1" t="s">
        <x:v>1305</x:v>
      </x:c>
      <x:c r="W163" s="1" t="s">
        <x:v>1306</x:v>
      </x:c>
      <x:c r="X163" s="1" t="s">
        <x:v>1305</x:v>
      </x:c>
      <x:c r="Y163" s="1" t="s">
        <x:v>1306</x:v>
      </x:c>
      <x:c r="Z163" s="1" t="s">
        <x:v>1309</x:v>
      </x:c>
      <x:c r="AA163" s="1" t="n">
        <x:v>1743642484</x:v>
      </x:c>
      <x:c r="AB163" s="1" t="s">
        <x:v>49</x:v>
      </x:c>
      <x:c r="AC163" s="1" t="s">
        <x:v>43</x:v>
      </x:c>
      <x:c r="AD163" s="1" t="n">
        <x:v>1976</x:v>
      </x:c>
      <x:c r="AE163" s="1" t="s"/>
      <x:c r="AF163" s="1" t="n">
        <x:v>80000</x:v>
      </x:c>
    </x:row>
    <x:row r="164" spans="1:32">
      <x:c r="A164" s="1" t="n">
        <x:v>3</x:v>
      </x:c>
      <x:c r="B164" s="1" t="s">
        <x:v>32</x:v>
      </x:c>
      <x:c r="C164" s="1" t="s">
        <x:v>33</x:v>
      </x:c>
      <x:c r="D164" s="1" t="s"/>
      <x:c r="E164" s="1" t="s"/>
      <x:c r="F164" s="1" t="s">
        <x:v>1310</x:v>
      </x:c>
      <x:c r="G164" s="1" t="s">
        <x:v>1311</x:v>
      </x:c>
      <x:c r="H164" s="2">
        <x:f>HYPERLINK("https://economictimes.indiatimes.com/markets/stocks/news/solar-pv-cos-close-to-cyclical-peak-returns-bernstein/articleshow/119922796.cms", "https://economictimes.indiatimes.com/markets/stocks/news/solar-pv-cos-close-to-cyclical-peak-returns-bernstein/articleshow/119922796.cms")</x:f>
      </x:c>
      <x:c r="I164" s="1" t="s">
        <x:v>1312</x:v>
      </x:c>
      <x:c r="J164" s="1" t="s">
        <x:v>1313</x:v>
      </x:c>
      <x:c r="K164" s="1" t="s">
        <x:v>1314</x:v>
      </x:c>
      <x:c r="L164" s="1" t="s">
        <x:v>1315</x:v>
      </x:c>
      <x:c r="M164" s="1" t="s">
        <x:v>619</x:v>
      </x:c>
      <x:c r="N164" s="1" t="s">
        <x:v>620</x:v>
      </x:c>
      <x:c r="O164" s="1" t="s">
        <x:v>58</x:v>
      </x:c>
      <x:c r="P164" s="1" t="s">
        <x:v>43</x:v>
      </x:c>
      <x:c r="Q164" s="1" t="s">
        <x:v>44</x:v>
      </x:c>
      <x:c r="R164" s="1" t="s"/>
      <x:c r="S164" s="1" t="s">
        <x:v>1316</x:v>
      </x:c>
      <x:c r="T164" s="1" t="s">
        <x:v>46</x:v>
      </x:c>
      <x:c r="U164" s="1" t="s">
        <x:v>622</x:v>
      </x:c>
      <x:c r="V164" s="1" t="s">
        <x:v>619</x:v>
      </x:c>
      <x:c r="W164" s="1" t="s">
        <x:v>620</x:v>
      </x:c>
      <x:c r="X164" s="1" t="s">
        <x:v>619</x:v>
      </x:c>
      <x:c r="Y164" s="1" t="s">
        <x:v>620</x:v>
      </x:c>
      <x:c r="Z164" s="1" t="s">
        <x:v>623</x:v>
      </x:c>
      <x:c r="AA164" s="1" t="n">
        <x:v>1743638792</x:v>
      </x:c>
      <x:c r="AB164" s="1" t="s">
        <x:v>49</x:v>
      </x:c>
      <x:c r="AC164" s="1" t="s">
        <x:v>43</x:v>
      </x:c>
      <x:c r="AD164" s="1" t="n">
        <x:v>262</x:v>
      </x:c>
      <x:c r="AE164" s="1" t="s"/>
      <x:c r="AF164" s="1" t="n">
        <x:v>80000</x:v>
      </x:c>
    </x:row>
    <x:row r="165" spans="1:32">
      <x:c r="A165" s="1" t="n">
        <x:v>3</x:v>
      </x:c>
      <x:c r="B165" s="1" t="s">
        <x:v>32</x:v>
      </x:c>
      <x:c r="C165" s="1" t="s">
        <x:v>33</x:v>
      </x:c>
      <x:c r="D165" s="1" t="s"/>
      <x:c r="E165" s="1" t="s"/>
      <x:c r="F165" s="1" t="s">
        <x:v>1317</x:v>
      </x:c>
      <x:c r="G165" s="1" t="s">
        <x:v>1318</x:v>
      </x:c>
      <x:c r="H165" s="2">
        <x:f>HYPERLINK("https://www.dailyexcelsior.com/yuvraj-arjun-share-lead-in-invitational-golf/", "https://www.dailyexcelsior.com/yuvraj-arjun-share-lead-in-invitational-golf/")</x:f>
      </x:c>
      <x:c r="I165" s="1" t="s">
        <x:v>1319</x:v>
      </x:c>
      <x:c r="J165" s="1" t="s">
        <x:v>37</x:v>
      </x:c>
      <x:c r="K165" s="1" t="s">
        <x:v>1320</x:v>
      </x:c>
      <x:c r="L165" s="1" t="s">
        <x:v>1321</x:v>
      </x:c>
      <x:c r="M165" s="1" t="s">
        <x:v>1322</x:v>
      </x:c>
      <x:c r="N165" s="1" t="s">
        <x:v>1323</x:v>
      </x:c>
      <x:c r="O165" s="1" t="s">
        <x:v>58</x:v>
      </x:c>
      <x:c r="P165" s="1" t="s">
        <x:v>43</x:v>
      </x:c>
      <x:c r="Q165" s="1" t="s">
        <x:v>44</x:v>
      </x:c>
      <x:c r="R165" s="1" t="s"/>
      <x:c r="S165" s="1" t="s">
        <x:v>1324</x:v>
      </x:c>
      <x:c r="T165" s="1" t="s">
        <x:v>46</x:v>
      </x:c>
      <x:c r="U165" s="1" t="s">
        <x:v>1325</x:v>
      </x:c>
      <x:c r="V165" s="1" t="s">
        <x:v>1326</x:v>
      </x:c>
      <x:c r="W165" s="1" t="s">
        <x:v>1327</x:v>
      </x:c>
      <x:c r="X165" s="1" t="s">
        <x:v>1322</x:v>
      </x:c>
      <x:c r="Y165" s="1" t="s">
        <x:v>1323</x:v>
      </x:c>
      <x:c r="Z165" s="1" t="s">
        <x:v>1328</x:v>
      </x:c>
      <x:c r="AA165" s="1" t="n">
        <x:v>1743637973</x:v>
      </x:c>
      <x:c r="AB165" s="1" t="s">
        <x:v>49</x:v>
      </x:c>
      <x:c r="AC165" s="1" t="s">
        <x:v>43</x:v>
      </x:c>
      <x:c r="AD165" s="1" t="n">
        <x:v>192</x:v>
      </x:c>
      <x:c r="AE165" s="1" t="s">
        <x:v>1322</x:v>
      </x:c>
      <x:c r="AF165" s="1" t="n">
        <x:v>10000</x:v>
      </x:c>
    </x:row>
    <x:row r="166" spans="1:32">
      <x:c r="A166" s="1" t="n">
        <x:v>3</x:v>
      </x:c>
      <x:c r="B166" s="1" t="s">
        <x:v>32</x:v>
      </x:c>
      <x:c r="C166" s="1" t="s">
        <x:v>33</x:v>
      </x:c>
      <x:c r="D166" s="1" t="s"/>
      <x:c r="E166" s="1" t="s"/>
      <x:c r="F166" s="1" t="s">
        <x:v>1317</x:v>
      </x:c>
      <x:c r="G166" s="1" t="s">
        <x:v>1318</x:v>
      </x:c>
      <x:c r="H166" s="2">
        <x:f>HYPERLINK("http://koshursamachar.com/2025/04/03/yuvraj-arjun-share-lead-in-invitational-golf/", "http://koshursamachar.com/2025/04/03/yuvraj-arjun-share-lead-in-invitational-golf/")</x:f>
      </x:c>
      <x:c r="I166" s="1" t="s">
        <x:v>1319</x:v>
      </x:c>
      <x:c r="J166" s="1" t="s">
        <x:v>37</x:v>
      </x:c>
      <x:c r="K166" s="1" t="s">
        <x:v>1329</x:v>
      </x:c>
      <x:c r="L166" s="1" t="s">
        <x:v>1330</x:v>
      </x:c>
      <x:c r="M166" s="1" t="s">
        <x:v>1331</x:v>
      </x:c>
      <x:c r="N166" s="1" t="s">
        <x:v>1332</x:v>
      </x:c>
      <x:c r="O166" s="1" t="s">
        <x:v>58</x:v>
      </x:c>
      <x:c r="P166" s="1" t="s">
        <x:v>43</x:v>
      </x:c>
      <x:c r="Q166" s="1" t="s">
        <x:v>44</x:v>
      </x:c>
      <x:c r="R166" s="1" t="s"/>
      <x:c r="S166" s="1" t="s">
        <x:v>1333</x:v>
      </x:c>
      <x:c r="T166" s="1" t="s">
        <x:v>46</x:v>
      </x:c>
      <x:c r="U166" s="1" t="s">
        <x:v>1334</x:v>
      </x:c>
      <x:c r="V166" s="1" t="s">
        <x:v>1331</x:v>
      </x:c>
      <x:c r="W166" s="1" t="s">
        <x:v>1332</x:v>
      </x:c>
      <x:c r="X166" s="1" t="s">
        <x:v>1331</x:v>
      </x:c>
      <x:c r="Y166" s="1" t="s">
        <x:v>1332</x:v>
      </x:c>
      <x:c r="Z166" s="1" t="s">
        <x:v>1335</x:v>
      </x:c>
      <x:c r="AA166" s="1" t="n">
        <x:v>1743637936</x:v>
      </x:c>
      <x:c r="AB166" s="1" t="s">
        <x:v>49</x:v>
      </x:c>
      <x:c r="AC166" s="1" t="s">
        <x:v>43</x:v>
      </x:c>
      <x:c r="AD166" s="1" t="n">
        <x:v>192</x:v>
      </x:c>
      <x:c r="AE166" s="1" t="s"/>
      <x:c r="AF166" s="1" t="n">
        <x:v>10000</x:v>
      </x:c>
    </x:row>
    <x:row r="167" spans="1:32">
      <x:c r="A167" s="1" t="n">
        <x:v>3</x:v>
      </x:c>
      <x:c r="B167" s="1" t="s">
        <x:v>32</x:v>
      </x:c>
      <x:c r="C167" s="1" t="s">
        <x:v>33</x:v>
      </x:c>
      <x:c r="D167" s="1" t="s"/>
      <x:c r="E167" s="1" t="s"/>
      <x:c r="F167" s="1" t="s">
        <x:v>1024</x:v>
      </x:c>
      <x:c r="G167" s="1" t="s">
        <x:v>1336</x:v>
      </x:c>
      <x:c r="H167" s="2">
        <x:f>HYPERLINK("https://www.mytimesnow.com/news/business/2792065/adani-ports-update-co-reports-9-yoy-jump-in-march-cargo-volume", "https://www.mytimesnow.com/news/business/2792065/adani-ports-update-co-reports-9-yoy-jump-in-march-cargo-volume")</x:f>
      </x:c>
      <x:c r="I167" s="1" t="s">
        <x:v>1337</x:v>
      </x:c>
      <x:c r="J167" s="1" t="s">
        <x:v>37</x:v>
      </x:c>
      <x:c r="K167" s="1" t="s">
        <x:v>1338</x:v>
      </x:c>
      <x:c r="L167" s="1" t="s">
        <x:v>1339</x:v>
      </x:c>
      <x:c r="M167" s="1" t="s">
        <x:v>1340</x:v>
      </x:c>
      <x:c r="N167" s="1" t="s">
        <x:v>1341</x:v>
      </x:c>
      <x:c r="O167" s="1" t="s">
        <x:v>58</x:v>
      </x:c>
      <x:c r="P167" s="1" t="s">
        <x:v>43</x:v>
      </x:c>
      <x:c r="Q167" s="1" t="s">
        <x:v>44</x:v>
      </x:c>
      <x:c r="R167" s="1" t="s"/>
      <x:c r="S167" s="1" t="s">
        <x:v>1342</x:v>
      </x:c>
      <x:c r="T167" s="1" t="s">
        <x:v>46</x:v>
      </x:c>
      <x:c r="U167" s="1" t="s">
        <x:v>1343</x:v>
      </x:c>
      <x:c r="V167" s="1" t="s">
        <x:v>1340</x:v>
      </x:c>
      <x:c r="W167" s="1" t="s">
        <x:v>1341</x:v>
      </x:c>
      <x:c r="X167" s="1" t="s">
        <x:v>1340</x:v>
      </x:c>
      <x:c r="Y167" s="1" t="s">
        <x:v>1341</x:v>
      </x:c>
      <x:c r="Z167" s="1" t="s">
        <x:v>1344</x:v>
      </x:c>
      <x:c r="AA167" s="1" t="n">
        <x:v>1743637130</x:v>
      </x:c>
      <x:c r="AB167" s="1" t="s">
        <x:v>49</x:v>
      </x:c>
      <x:c r="AC167" s="1" t="s">
        <x:v>43</x:v>
      </x:c>
      <x:c r="AD167" s="1" t="n">
        <x:v>76</x:v>
      </x:c>
      <x:c r="AE167" s="1" t="s"/>
      <x:c r="AF167" s="1" t="n">
        <x:v>10000</x:v>
      </x:c>
    </x:row>
    <x:row r="168" spans="1:32">
      <x:c r="A168" s="1" t="n">
        <x:v>3</x:v>
      </x:c>
      <x:c r="B168" s="1" t="s">
        <x:v>32</x:v>
      </x:c>
      <x:c r="C168" s="1" t="s">
        <x:v>33</x:v>
      </x:c>
      <x:c r="D168" s="1" t="s"/>
      <x:c r="E168" s="1" t="s"/>
      <x:c r="F168" s="1" t="s">
        <x:v>1345</x:v>
      </x:c>
      <x:c r="G168" s="1" t="s">
        <x:v>1346</x:v>
      </x:c>
      <x:c r="H168" s="2">
        <x:f>HYPERLINK("https://affairscloud.com/current-affairs-3-april-2025/", "https://affairscloud.com/current-affairs-3-april-2025/")</x:f>
      </x:c>
      <x:c r="I168" s="1" t="s">
        <x:v>1347</x:v>
      </x:c>
      <x:c r="J168" s="1" t="s">
        <x:v>37</x:v>
      </x:c>
      <x:c r="K168" s="1" t="s">
        <x:v>1348</x:v>
      </x:c>
      <x:c r="L168" s="1" t="s">
        <x:v>1349</x:v>
      </x:c>
      <x:c r="M168" s="1" t="s">
        <x:v>1350</x:v>
      </x:c>
      <x:c r="N168" s="1" t="s">
        <x:v>1351</x:v>
      </x:c>
      <x:c r="O168" s="1" t="s">
        <x:v>58</x:v>
      </x:c>
      <x:c r="P168" s="1" t="s">
        <x:v>43</x:v>
      </x:c>
      <x:c r="Q168" s="1" t="s">
        <x:v>44</x:v>
      </x:c>
      <x:c r="R168" s="1" t="s"/>
      <x:c r="S168" s="1" t="s">
        <x:v>1352</x:v>
      </x:c>
      <x:c r="T168" s="1" t="s">
        <x:v>46</x:v>
      </x:c>
      <x:c r="U168" s="1" t="s">
        <x:v>1353</x:v>
      </x:c>
      <x:c r="V168" s="1" t="s">
        <x:v>1350</x:v>
      </x:c>
      <x:c r="W168" s="1" t="s">
        <x:v>1351</x:v>
      </x:c>
      <x:c r="X168" s="1" t="s">
        <x:v>1350</x:v>
      </x:c>
      <x:c r="Y168" s="1" t="s">
        <x:v>1351</x:v>
      </x:c>
      <x:c r="Z168" s="1" t="s">
        <x:v>1354</x:v>
      </x:c>
      <x:c r="AA168" s="1" t="n">
        <x:v>1743637084</x:v>
      </x:c>
      <x:c r="AB168" s="1" t="s">
        <x:v>49</x:v>
      </x:c>
      <x:c r="AC168" s="1" t="s">
        <x:v>43</x:v>
      </x:c>
      <x:c r="AD168" s="1" t="n">
        <x:v>5243</x:v>
      </x:c>
      <x:c r="AE168" s="1" t="s"/>
      <x:c r="AF168" s="1" t="n">
        <x:v>10000</x:v>
      </x:c>
    </x:row>
    <x:row r="169" spans="1:32">
      <x:c r="A169" s="1" t="n">
        <x:v>3</x:v>
      </x:c>
      <x:c r="B169" s="1" t="s">
        <x:v>32</x:v>
      </x:c>
      <x:c r="C169" s="1" t="s">
        <x:v>33</x:v>
      </x:c>
      <x:c r="D169" s="1" t="s"/>
      <x:c r="E169" s="1" t="s"/>
      <x:c r="F169" s="1" t="s">
        <x:v>1355</x:v>
      </x:c>
      <x:c r="G169" s="1" t="s">
        <x:v>1356</x:v>
      </x:c>
      <x:c r="H169" s="2">
        <x:f>HYPERLINK("https://powerpeakdigest.com/draipl-sterling-and-wilson-advait-win-solar-epc-contracts/", "https://powerpeakdigest.com/draipl-sterling-and-wilson-advait-win-solar-epc-contracts/")</x:f>
      </x:c>
      <x:c r="I169" s="1" t="s">
        <x:v>1357</x:v>
      </x:c>
      <x:c r="J169" s="1" t="s">
        <x:v>37</x:v>
      </x:c>
      <x:c r="K169" s="1" t="s">
        <x:v>1358</x:v>
      </x:c>
      <x:c r="L169" s="1" t="s">
        <x:v>1359</x:v>
      </x:c>
      <x:c r="M169" s="1" t="s">
        <x:v>1360</x:v>
      </x:c>
      <x:c r="N169" s="1" t="s">
        <x:v>1361</x:v>
      </x:c>
      <x:c r="O169" s="1" t="s">
        <x:v>58</x:v>
      </x:c>
      <x:c r="P169" s="1" t="s">
        <x:v>43</x:v>
      </x:c>
      <x:c r="Q169" s="1" t="s">
        <x:v>44</x:v>
      </x:c>
      <x:c r="R169" s="1" t="s"/>
      <x:c r="S169" s="1" t="s"/>
      <x:c r="T169" s="1" t="s">
        <x:v>46</x:v>
      </x:c>
      <x:c r="U169" s="1" t="s">
        <x:v>1362</x:v>
      </x:c>
      <x:c r="V169" s="1" t="s">
        <x:v>1360</x:v>
      </x:c>
      <x:c r="W169" s="1" t="s">
        <x:v>1361</x:v>
      </x:c>
      <x:c r="X169" s="1" t="s">
        <x:v>1360</x:v>
      </x:c>
      <x:c r="Y169" s="1" t="s">
        <x:v>1361</x:v>
      </x:c>
      <x:c r="Z169" s="1" t="s">
        <x:v>1363</x:v>
      </x:c>
      <x:c r="AA169" s="1" t="n">
        <x:v>1743634518</x:v>
      </x:c>
      <x:c r="AB169" s="1" t="s">
        <x:v>49</x:v>
      </x:c>
      <x:c r="AC169" s="1" t="s">
        <x:v>43</x:v>
      </x:c>
      <x:c r="AD169" s="1" t="n">
        <x:v>453</x:v>
      </x:c>
      <x:c r="AE169" s="1" t="s"/>
      <x:c r="AF169" s="1" t="n">
        <x:v>10000</x:v>
      </x:c>
    </x:row>
    <x:row r="170" spans="1:32">
      <x:c r="A170" s="1" t="n">
        <x:v>3</x:v>
      </x:c>
      <x:c r="B170" s="1" t="s">
        <x:v>32</x:v>
      </x:c>
      <x:c r="C170" s="1" t="s">
        <x:v>33</x:v>
      </x:c>
      <x:c r="D170" s="1" t="s"/>
      <x:c r="E170" s="1" t="s"/>
      <x:c r="F170" s="1" t="s">
        <x:v>1364</x:v>
      </x:c>
      <x:c r="G170" s="1" t="s">
        <x:v>1365</x:v>
      </x:c>
      <x:c r="H170" s="2">
        <x:f>HYPERLINK("https://theprint.in/india/andhra-cm-seeks-industry-academia-support-for-ratan-tata-innovation-hub/2575817/", "https://theprint.in/india/andhra-cm-seeks-industry-academia-support-for-ratan-tata-innovation-hub/2575817/")</x:f>
      </x:c>
      <x:c r="I170" s="1" t="s">
        <x:v>1366</x:v>
      </x:c>
      <x:c r="J170" s="1" t="s">
        <x:v>37</x:v>
      </x:c>
      <x:c r="K170" s="1" t="s">
        <x:v>1367</x:v>
      </x:c>
      <x:c r="L170" s="1" t="s">
        <x:v>1368</x:v>
      </x:c>
      <x:c r="M170" s="1" t="s">
        <x:v>1369</x:v>
      </x:c>
      <x:c r="N170" s="1" t="s">
        <x:v>1370</x:v>
      </x:c>
      <x:c r="O170" s="1" t="s">
        <x:v>58</x:v>
      </x:c>
      <x:c r="P170" s="1" t="s">
        <x:v>43</x:v>
      </x:c>
      <x:c r="Q170" s="1" t="s">
        <x:v>44</x:v>
      </x:c>
      <x:c r="R170" s="1" t="s"/>
      <x:c r="S170" s="1" t="s">
        <x:v>1371</x:v>
      </x:c>
      <x:c r="T170" s="1" t="s">
        <x:v>46</x:v>
      </x:c>
      <x:c r="U170" s="1" t="s">
        <x:v>1372</x:v>
      </x:c>
      <x:c r="V170" s="1" t="s">
        <x:v>1373</x:v>
      </x:c>
      <x:c r="W170" s="1" t="s">
        <x:v>1374</x:v>
      </x:c>
      <x:c r="X170" s="1" t="s">
        <x:v>1375</x:v>
      </x:c>
      <x:c r="Y170" s="1" t="s">
        <x:v>1370</x:v>
      </x:c>
      <x:c r="Z170" s="1" t="s">
        <x:v>1376</x:v>
      </x:c>
      <x:c r="AA170" s="1" t="n">
        <x:v>1743634314</x:v>
      </x:c>
      <x:c r="AB170" s="1" t="s">
        <x:v>49</x:v>
      </x:c>
      <x:c r="AC170" s="1" t="s">
        <x:v>43</x:v>
      </x:c>
      <x:c r="AD170" s="1" t="n">
        <x:v>341</x:v>
      </x:c>
      <x:c r="AE170" s="1" t="s"/>
      <x:c r="AF170" s="1" t="n">
        <x:v>10000</x:v>
      </x:c>
    </x:row>
    <x:row r="171" spans="1:32">
      <x:c r="A171" s="1" t="n">
        <x:v>3</x:v>
      </x:c>
      <x:c r="B171" s="1" t="s">
        <x:v>32</x:v>
      </x:c>
      <x:c r="C171" s="1" t="s">
        <x:v>33</x:v>
      </x:c>
      <x:c r="D171" s="1" t="s"/>
      <x:c r="E171" s="1" t="s"/>
      <x:c r="F171" s="1" t="s">
        <x:v>1377</x:v>
      </x:c>
      <x:c r="G171" s="1" t="s">
        <x:v>1378</x:v>
      </x:c>
      <x:c r="H171" s="2">
        <x:f>HYPERLINK("https://www.htsyndication.com/ht-chandigarh/article/ut-s-yuvraj-takes-joint-lead-in-round-2-of-golf-c-ship/89156789", "https://www.htsyndication.com/ht-chandigarh/article/ut-s-yuvraj-takes-joint-lead-in-round-2-of-golf-c-ship/89156789")</x:f>
      </x:c>
      <x:c r="I171" s="1" t="s">
        <x:v>1379</x:v>
      </x:c>
      <x:c r="J171" s="1" t="s">
        <x:v>37</x:v>
      </x:c>
      <x:c r="K171" s="1" t="s">
        <x:v>1380</x:v>
      </x:c>
      <x:c r="L171" s="1" t="s">
        <x:v>1381</x:v>
      </x:c>
      <x:c r="M171" s="1" t="s">
        <x:v>436</x:v>
      </x:c>
      <x:c r="N171" s="1" t="s">
        <x:v>437</x:v>
      </x:c>
      <x:c r="O171" s="1" t="s">
        <x:v>58</x:v>
      </x:c>
      <x:c r="P171" s="1" t="s">
        <x:v>43</x:v>
      </x:c>
      <x:c r="Q171" s="1" t="s">
        <x:v>44</x:v>
      </x:c>
      <x:c r="R171" s="1" t="s"/>
      <x:c r="S171" s="1" t="s"/>
      <x:c r="T171" s="1" t="s">
        <x:v>46</x:v>
      </x:c>
      <x:c r="U171" s="1" t="s">
        <x:v>438</x:v>
      </x:c>
      <x:c r="V171" s="1" t="s">
        <x:v>436</x:v>
      </x:c>
      <x:c r="W171" s="1" t="s">
        <x:v>437</x:v>
      </x:c>
      <x:c r="X171" s="1" t="s">
        <x:v>436</x:v>
      </x:c>
      <x:c r="Y171" s="1" t="s">
        <x:v>437</x:v>
      </x:c>
      <x:c r="Z171" s="1" t="s">
        <x:v>439</x:v>
      </x:c>
      <x:c r="AA171" s="1" t="n">
        <x:v>1743633865</x:v>
      </x:c>
      <x:c r="AB171" s="1" t="s">
        <x:v>49</x:v>
      </x:c>
      <x:c r="AC171" s="1" t="s">
        <x:v>43</x:v>
      </x:c>
      <x:c r="AD171" s="1" t="n">
        <x:v>63</x:v>
      </x:c>
      <x:c r="AE171" s="1" t="s">
        <x:v>1382</x:v>
      </x:c>
      <x:c r="AF171" s="1" t="n">
        <x:v>25000</x:v>
      </x:c>
    </x:row>
    <x:row r="172" spans="1:32">
      <x:c r="A172" s="1" t="n">
        <x:v>3</x:v>
      </x:c>
      <x:c r="B172" s="1" t="s">
        <x:v>32</x:v>
      </x:c>
      <x:c r="C172" s="1" t="s">
        <x:v>33</x:v>
      </x:c>
      <x:c r="D172" s="1" t="s"/>
      <x:c r="E172" s="1" t="s"/>
      <x:c r="F172" s="1" t="s">
        <x:v>1383</x:v>
      </x:c>
      <x:c r="G172" s="1" t="s">
        <x:v>1384</x:v>
      </x:c>
      <x:c r="H172"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72" s="1" t="s">
        <x:v>1385</x:v>
      </x:c>
      <x:c r="J172" s="1" t="s">
        <x:v>37</x:v>
      </x:c>
      <x:c r="K172" s="1" t="s">
        <x:v>1386</x:v>
      </x:c>
      <x:c r="L172" s="1" t="s">
        <x:v>1387</x:v>
      </x:c>
      <x:c r="M172" s="1" t="s">
        <x:v>126</x:v>
      </x:c>
      <x:c r="N172" s="1" t="s">
        <x:v>127</x:v>
      </x:c>
      <x:c r="O172" s="1" t="s">
        <x:v>58</x:v>
      </x:c>
      <x:c r="P172" s="1" t="s">
        <x:v>43</x:v>
      </x:c>
      <x:c r="Q172" s="1" t="s">
        <x:v>44</x:v>
      </x:c>
      <x:c r="R172" s="1" t="s"/>
      <x:c r="S172" s="1" t="s">
        <x:v>1388</x:v>
      </x:c>
      <x:c r="T172" s="1" t="s">
        <x:v>46</x:v>
      </x:c>
      <x:c r="U172" s="1" t="s">
        <x:v>129</x:v>
      </x:c>
      <x:c r="V172" s="1" t="s">
        <x:v>130</x:v>
      </x:c>
      <x:c r="W172" s="1" t="s">
        <x:v>131</x:v>
      </x:c>
      <x:c r="X172" s="1" t="s">
        <x:v>126</x:v>
      </x:c>
      <x:c r="Y172" s="1" t="s">
        <x:v>127</x:v>
      </x:c>
      <x:c r="Z172" s="1" t="s">
        <x:v>132</x:v>
      </x:c>
      <x:c r="AA172" s="1" t="n">
        <x:v>1743632865</x:v>
      </x:c>
      <x:c r="AB172" s="1" t="s">
        <x:v>49</x:v>
      </x:c>
      <x:c r="AC172" s="1" t="s">
        <x:v>43</x:v>
      </x:c>
      <x:c r="AD172" s="1" t="n">
        <x:v>2847</x:v>
      </x:c>
      <x:c r="AE172" s="1" t="s"/>
      <x:c r="AF172" s="1" t="n">
        <x:v>10000</x:v>
      </x:c>
    </x:row>
    <x:row r="173" spans="1:32">
      <x:c r="A173" s="1" t="n">
        <x:v>3</x:v>
      </x:c>
      <x:c r="B173" s="1" t="s">
        <x:v>32</x:v>
      </x:c>
      <x:c r="C173" s="1" t="s">
        <x:v>33</x:v>
      </x:c>
      <x:c r="D173" s="1" t="s"/>
      <x:c r="E173" s="1" t="s"/>
      <x:c r="F173" s="1" t="s">
        <x:v>1364</x:v>
      </x:c>
      <x:c r="G173" s="1" t="s">
        <x:v>1389</x:v>
      </x:c>
      <x:c r="H173" s="2">
        <x:f>HYPERLINK("https://www.msn.com/en-in/entertainment/southcinema/andhra-cm-seeks-industry-academia-support-for-ratan-tata-innovation-hub/ar-AA1Cadbm", "https://www.msn.com/en-in/entertainment/southcinema/andhra-cm-seeks-industry-academia-support-for-ratan-tata-innovation-hub/ar-AA1Cadbm")</x:f>
      </x:c>
      <x:c r="I173" s="1" t="s">
        <x:v>1390</x:v>
      </x:c>
      <x:c r="J173" s="1" t="s">
        <x:v>37</x:v>
      </x:c>
      <x:c r="K173" s="1" t="s">
        <x:v>1391</x:v>
      </x:c>
      <x:c r="L173" s="1" t="s">
        <x:v>1392</x:v>
      </x:c>
      <x:c r="M173" s="1" t="s">
        <x:v>660</x:v>
      </x:c>
      <x:c r="N173" s="1" t="s">
        <x:v>661</x:v>
      </x:c>
      <x:c r="O173" s="1" t="s">
        <x:v>58</x:v>
      </x:c>
      <x:c r="P173" s="1" t="s">
        <x:v>43</x:v>
      </x:c>
      <x:c r="Q173" s="1" t="s">
        <x:v>44</x:v>
      </x:c>
      <x:c r="R173" s="1" t="s"/>
      <x:c r="S173" s="1" t="s">
        <x:v>1393</x:v>
      </x:c>
      <x:c r="T173" s="1" t="s">
        <x:v>46</x:v>
      </x:c>
      <x:c r="U173" s="1" t="s">
        <x:v>663</x:v>
      </x:c>
      <x:c r="V173" s="1" t="s">
        <x:v>660</x:v>
      </x:c>
      <x:c r="W173" s="1" t="s">
        <x:v>661</x:v>
      </x:c>
      <x:c r="X173" s="1" t="s">
        <x:v>660</x:v>
      </x:c>
      <x:c r="Y173" s="1" t="s">
        <x:v>661</x:v>
      </x:c>
      <x:c r="Z173" s="1" t="s">
        <x:v>664</x:v>
      </x:c>
      <x:c r="AA173" s="1" t="n">
        <x:v>1743632305</x:v>
      </x:c>
      <x:c r="AB173" s="1" t="s">
        <x:v>49</x:v>
      </x:c>
      <x:c r="AC173" s="1" t="s">
        <x:v>43</x:v>
      </x:c>
      <x:c r="AD173" s="1" t="n">
        <x:v>289</x:v>
      </x:c>
      <x:c r="AE173" s="1" t="s"/>
      <x:c r="AF173" s="1" t="n">
        <x:v>10000</x:v>
      </x:c>
    </x:row>
    <x:row r="174" spans="1:32">
      <x:c r="A174" s="1" t="n">
        <x:v>3</x:v>
      </x:c>
      <x:c r="B174" s="1" t="s">
        <x:v>32</x:v>
      </x:c>
      <x:c r="C174" s="1" t="s">
        <x:v>33</x:v>
      </x:c>
      <x:c r="D174" s="1" t="s"/>
      <x:c r="E174" s="1" t="s"/>
      <x:c r="F174" s="1" t="s">
        <x:v>886</x:v>
      </x:c>
      <x:c r="G174" s="1" t="s">
        <x:v>1394</x:v>
      </x:c>
      <x:c r="H174" s="2">
        <x:f>HYPERLINK("https://vishvatimes.com/adani-ports-clocks-7-pc-cargo-handling-growth-at-450-mmt-in-fy25-aims-at-global-expansion", "https://vishvatimes.com/adani-ports-clocks-7-pc-cargo-handling-growth-at-450-mmt-in-fy25-aims-at-global-expansion")</x:f>
      </x:c>
      <x:c r="I174" s="1" t="s">
        <x:v>886</x:v>
      </x:c>
      <x:c r="J174" s="1" t="s">
        <x:v>37</x:v>
      </x:c>
      <x:c r="K174" s="1" t="s">
        <x:v>1395</x:v>
      </x:c>
      <x:c r="L174" s="1" t="s">
        <x:v>1396</x:v>
      </x:c>
      <x:c r="M174" s="1" t="s">
        <x:v>721</x:v>
      </x:c>
      <x:c r="N174" s="1" t="s">
        <x:v>722</x:v>
      </x:c>
      <x:c r="O174" s="1" t="s">
        <x:v>58</x:v>
      </x:c>
      <x:c r="P174" s="1" t="s">
        <x:v>43</x:v>
      </x:c>
      <x:c r="Q174" s="1" t="s">
        <x:v>44</x:v>
      </x:c>
      <x:c r="R174" s="1" t="s"/>
      <x:c r="S174" s="1" t="s">
        <x:v>1397</x:v>
      </x:c>
      <x:c r="T174" s="1" t="s">
        <x:v>46</x:v>
      </x:c>
      <x:c r="U174" s="1" t="s">
        <x:v>724</x:v>
      </x:c>
      <x:c r="V174" s="1" t="s">
        <x:v>721</x:v>
      </x:c>
      <x:c r="W174" s="1" t="s">
        <x:v>722</x:v>
      </x:c>
      <x:c r="X174" s="1" t="s">
        <x:v>721</x:v>
      </x:c>
      <x:c r="Y174" s="1" t="s">
        <x:v>722</x:v>
      </x:c>
      <x:c r="Z174" s="1" t="s">
        <x:v>725</x:v>
      </x:c>
      <x:c r="AA174" s="1" t="n">
        <x:v>1743630918</x:v>
      </x:c>
      <x:c r="AB174" s="1" t="s">
        <x:v>49</x:v>
      </x:c>
      <x:c r="AC174" s="1" t="s">
        <x:v>43</x:v>
      </x:c>
      <x:c r="AD174" s="1" t="n">
        <x:v>381</x:v>
      </x:c>
      <x:c r="AE174" s="1" t="s"/>
      <x:c r="AF174" s="1" t="n">
        <x:v>10000</x:v>
      </x:c>
    </x:row>
    <x:row r="175" spans="1:32">
      <x:c r="A175" s="1" t="n">
        <x:v>3</x:v>
      </x:c>
      <x:c r="B175" s="1" t="s">
        <x:v>32</x:v>
      </x:c>
      <x:c r="C175" s="1" t="s">
        <x:v>33</x:v>
      </x:c>
      <x:c r="D175" s="1" t="s"/>
      <x:c r="E175" s="1" t="s"/>
      <x:c r="F175" s="1" t="s">
        <x:v>1398</x:v>
      </x:c>
      <x:c r="G175" s="1" t="s">
        <x:v>1399</x:v>
      </x:c>
      <x:c r="H175" s="2">
        <x:f>HYPERLINK("https://www.tribuneindia.com/news/chandigarh/city-lad-yuvraj-leads-after-round-two-in-invitational-golf-cship/", "https://www.tribuneindia.com/news/chandigarh/city-lad-yuvraj-leads-after-round-two-in-invitational-golf-cship/")</x:f>
      </x:c>
      <x:c r="I175" s="1" t="s">
        <x:v>1400</x:v>
      </x:c>
      <x:c r="J175" s="1" t="s">
        <x:v>37</x:v>
      </x:c>
      <x:c r="K175" s="1" t="s">
        <x:v>1401</x:v>
      </x:c>
      <x:c r="L175" s="1" t="s">
        <x:v>1402</x:v>
      </x:c>
      <x:c r="M175" s="1" t="s">
        <x:v>457</x:v>
      </x:c>
      <x:c r="N175" s="1" t="s">
        <x:v>458</x:v>
      </x:c>
      <x:c r="O175" s="1" t="s">
        <x:v>58</x:v>
      </x:c>
      <x:c r="P175" s="1" t="s">
        <x:v>43</x:v>
      </x:c>
      <x:c r="Q175" s="1" t="s">
        <x:v>44</x:v>
      </x:c>
      <x:c r="R175" s="1" t="s"/>
      <x:c r="S175" s="1" t="s">
        <x:v>1403</x:v>
      </x:c>
      <x:c r="T175" s="1" t="s">
        <x:v>46</x:v>
      </x:c>
      <x:c r="U175" s="1" t="s">
        <x:v>460</x:v>
      </x:c>
      <x:c r="V175" s="1" t="s">
        <x:v>457</x:v>
      </x:c>
      <x:c r="W175" s="1" t="s">
        <x:v>458</x:v>
      </x:c>
      <x:c r="X175" s="1" t="s">
        <x:v>457</x:v>
      </x:c>
      <x:c r="Y175" s="1" t="s">
        <x:v>458</x:v>
      </x:c>
      <x:c r="Z175" s="1" t="s">
        <x:v>461</x:v>
      </x:c>
      <x:c r="AA175" s="1" t="n">
        <x:v>1743630783</x:v>
      </x:c>
      <x:c r="AB175" s="1" t="s">
        <x:v>49</x:v>
      </x:c>
      <x:c r="AC175" s="1" t="s">
        <x:v>43</x:v>
      </x:c>
      <x:c r="AD175" s="1" t="n">
        <x:v>407</x:v>
      </x:c>
      <x:c r="AE175" s="1" t="s"/>
      <x:c r="AF175" s="1" t="n">
        <x:v>80000</x:v>
      </x:c>
    </x:row>
    <x:row r="176" spans="1:32">
      <x:c r="A176" s="1" t="n">
        <x:v>3</x:v>
      </x:c>
      <x:c r="B176" s="1" t="s">
        <x:v>32</x:v>
      </x:c>
      <x:c r="C176" s="1" t="s">
        <x:v>33</x:v>
      </x:c>
      <x:c r="D176" s="1" t="s"/>
      <x:c r="E176" s="1" t="s"/>
      <x:c r="F176" s="1" t="s">
        <x:v>1404</x:v>
      </x:c>
      <x:c r="G176" s="1" t="s">
        <x:v>1405</x:v>
      </x:c>
      <x:c r="H176" s="2">
        <x:f>HYPERLINK("https://thehillstimes.in/national/left-parties-focus-on-fight-isolate-and-defeat-bjp-at-key-cpim-meet", "https://thehillstimes.in/national/left-parties-focus-on-fight-isolate-and-defeat-bjp-at-key-cpim-meet")</x:f>
      </x:c>
      <x:c r="I176" s="1" t="s">
        <x:v>1406</x:v>
      </x:c>
      <x:c r="J176" s="1" t="s">
        <x:v>37</x:v>
      </x:c>
      <x:c r="K176" s="1" t="s">
        <x:v>1407</x:v>
      </x:c>
      <x:c r="L176" s="1" t="s">
        <x:v>1408</x:v>
      </x:c>
      <x:c r="M176" s="1" t="s">
        <x:v>1409</x:v>
      </x:c>
      <x:c r="N176" s="1" t="s">
        <x:v>1410</x:v>
      </x:c>
      <x:c r="O176" s="1" t="s">
        <x:v>58</x:v>
      </x:c>
      <x:c r="P176" s="1" t="s">
        <x:v>43</x:v>
      </x:c>
      <x:c r="Q176" s="1" t="s">
        <x:v>44</x:v>
      </x:c>
      <x:c r="R176" s="1" t="s"/>
      <x:c r="S176" s="1" t="s">
        <x:v>1411</x:v>
      </x:c>
      <x:c r="T176" s="1" t="s">
        <x:v>46</x:v>
      </x:c>
      <x:c r="U176" s="1" t="s">
        <x:v>1412</x:v>
      </x:c>
      <x:c r="V176" s="1" t="s">
        <x:v>1409</x:v>
      </x:c>
      <x:c r="W176" s="1" t="s">
        <x:v>1410</x:v>
      </x:c>
      <x:c r="X176" s="1" t="s">
        <x:v>1409</x:v>
      </x:c>
      <x:c r="Y176" s="1" t="s">
        <x:v>1410</x:v>
      </x:c>
      <x:c r="Z176" s="1" t="s">
        <x:v>1413</x:v>
      </x:c>
      <x:c r="AA176" s="1" t="n">
        <x:v>1743629676</x:v>
      </x:c>
      <x:c r="AB176" s="1" t="s">
        <x:v>49</x:v>
      </x:c>
      <x:c r="AC176" s="1" t="s">
        <x:v>43</x:v>
      </x:c>
      <x:c r="AD176" s="1" t="n">
        <x:v>819</x:v>
      </x:c>
      <x:c r="AE176" s="1" t="s"/>
      <x:c r="AF176" s="1" t="n">
        <x:v>10000</x:v>
      </x:c>
    </x:row>
    <x:row r="177" spans="1:32">
      <x:c r="A177" s="1" t="n">
        <x:v>3</x:v>
      </x:c>
      <x:c r="B177" s="1" t="s">
        <x:v>32</x:v>
      </x:c>
      <x:c r="C177" s="1" t="s">
        <x:v>33</x:v>
      </x:c>
      <x:c r="D177" s="1" t="s"/>
      <x:c r="E177" s="1" t="s"/>
      <x:c r="F177" s="1" t="s">
        <x:v>1414</x:v>
      </x:c>
      <x:c r="G177" s="1" t="s">
        <x:v>1415</x:v>
      </x:c>
      <x:c r="H177"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77" s="1" t="s">
        <x:v>1416</x:v>
      </x:c>
      <x:c r="J177" s="1" t="s">
        <x:v>37</x:v>
      </x:c>
      <x:c r="K177" s="1" t="s">
        <x:v>1417</x:v>
      </x:c>
      <x:c r="L177" s="1" t="s">
        <x:v>1418</x:v>
      </x:c>
      <x:c r="M177" s="1" t="s">
        <x:v>1419</x:v>
      </x:c>
      <x:c r="N177" s="1" t="s">
        <x:v>1420</x:v>
      </x:c>
      <x:c r="O177" s="1" t="s">
        <x:v>58</x:v>
      </x:c>
      <x:c r="P177" s="1" t="s">
        <x:v>43</x:v>
      </x:c>
      <x:c r="Q177" s="1" t="s">
        <x:v>44</x:v>
      </x:c>
      <x:c r="R177" s="1" t="s"/>
      <x:c r="S177" s="1" t="s">
        <x:v>1421</x:v>
      </x:c>
      <x:c r="T177" s="1" t="s">
        <x:v>46</x:v>
      </x:c>
      <x:c r="U177" s="1" t="s">
        <x:v>1422</x:v>
      </x:c>
      <x:c r="V177" s="1" t="s">
        <x:v>1419</x:v>
      </x:c>
      <x:c r="W177" s="1" t="s">
        <x:v>1420</x:v>
      </x:c>
      <x:c r="X177" s="1" t="s">
        <x:v>1419</x:v>
      </x:c>
      <x:c r="Y177" s="1" t="s">
        <x:v>1420</x:v>
      </x:c>
      <x:c r="Z177" s="1" t="s">
        <x:v>1423</x:v>
      </x:c>
      <x:c r="AA177" s="1" t="n">
        <x:v>1743629097</x:v>
      </x:c>
      <x:c r="AB177" s="1" t="s">
        <x:v>49</x:v>
      </x:c>
      <x:c r="AC177" s="1" t="s">
        <x:v>43</x:v>
      </x:c>
      <x:c r="AD177" s="1" t="n">
        <x:v>553</x:v>
      </x:c>
      <x:c r="AE177" s="1" t="s">
        <x:v>1424</x:v>
      </x:c>
      <x:c r="AF177" s="1" t="n">
        <x:v>50000</x:v>
      </x:c>
    </x:row>
    <x:row r="178" spans="1:32">
      <x:c r="A178" s="1" t="n">
        <x:v>3</x:v>
      </x:c>
      <x:c r="B178" s="1" t="s">
        <x:v>32</x:v>
      </x:c>
      <x:c r="C178" s="1" t="s">
        <x:v>33</x:v>
      </x:c>
      <x:c r="D178" s="1" t="s"/>
      <x:c r="E178" s="1" t="s"/>
      <x:c r="F178" s="1" t="s">
        <x:v>1425</x:v>
      </x:c>
      <x:c r="G178" s="1" t="s">
        <x:v>1426</x:v>
      </x:c>
      <x:c r="H178" s="2">
        <x:f>HYPERLINK("https://m.dailyhunt.in/news/india/english/millenniumpost-epaper-millpost/sensex+up+593+pts+nifty+tops+23+300+before+us+tariff+news-newsid-n658682982", "https://m.dailyhunt.in/news/india/english/millenniumpost-epaper-millpost/sensex+up+593+pts+nifty+tops+23+300+before+us+tariff+news-newsid-n658682982")</x:f>
      </x:c>
      <x:c r="I178" s="1" t="s">
        <x:v>1427</x:v>
      </x:c>
      <x:c r="J178" s="1" t="s">
        <x:v>37</x:v>
      </x:c>
      <x:c r="K178" s="1" t="s">
        <x:v>1428</x:v>
      </x:c>
      <x:c r="L178" s="1" t="s">
        <x:v>1429</x:v>
      </x:c>
      <x:c r="M178" s="1" t="s">
        <x:v>126</x:v>
      </x:c>
      <x:c r="N178" s="1" t="s">
        <x:v>127</x:v>
      </x:c>
      <x:c r="O178" s="1" t="s">
        <x:v>58</x:v>
      </x:c>
      <x:c r="P178" s="1" t="s">
        <x:v>43</x:v>
      </x:c>
      <x:c r="Q178" s="1" t="s">
        <x:v>44</x:v>
      </x:c>
      <x:c r="R178" s="1" t="s"/>
      <x:c r="S178" s="1" t="s">
        <x:v>1430</x:v>
      </x:c>
      <x:c r="T178" s="1" t="s">
        <x:v>46</x:v>
      </x:c>
      <x:c r="U178" s="1" t="s">
        <x:v>129</x:v>
      </x:c>
      <x:c r="V178" s="1" t="s">
        <x:v>130</x:v>
      </x:c>
      <x:c r="W178" s="1" t="s">
        <x:v>131</x:v>
      </x:c>
      <x:c r="X178" s="1" t="s">
        <x:v>126</x:v>
      </x:c>
      <x:c r="Y178" s="1" t="s">
        <x:v>127</x:v>
      </x:c>
      <x:c r="Z178" s="1" t="s">
        <x:v>132</x:v>
      </x:c>
      <x:c r="AA178" s="1" t="n">
        <x:v>1743628165</x:v>
      </x:c>
      <x:c r="AB178" s="1" t="s">
        <x:v>49</x:v>
      </x:c>
      <x:c r="AC178" s="1" t="s">
        <x:v>43</x:v>
      </x:c>
      <x:c r="AD178" s="1" t="n">
        <x:v>445</x:v>
      </x:c>
      <x:c r="AE178" s="1" t="s"/>
      <x:c r="AF178" s="1" t="n">
        <x:v>10000</x:v>
      </x:c>
    </x:row>
    <x:row r="179" spans="1:32">
      <x:c r="A179" s="1" t="n">
        <x:v>3</x:v>
      </x:c>
      <x:c r="B179" s="1" t="s">
        <x:v>32</x:v>
      </x:c>
      <x:c r="C179" s="1" t="s">
        <x:v>33</x:v>
      </x:c>
      <x:c r="D179" s="1" t="s"/>
      <x:c r="E179" s="1" t="s"/>
      <x:c r="F179" s="1" t="s">
        <x:v>1431</x:v>
      </x:c>
      <x:c r="G179" s="1" t="s">
        <x:v>1432</x:v>
      </x:c>
      <x:c r="H179"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79" s="1" t="s">
        <x:v>1433</x:v>
      </x:c>
      <x:c r="J179" s="1" t="s">
        <x:v>37</x:v>
      </x:c>
      <x:c r="K179" s="1" t="s">
        <x:v>1434</x:v>
      </x:c>
      <x:c r="L179" s="1" t="s">
        <x:v>1435</x:v>
      </x:c>
      <x:c r="M179" s="1" t="s">
        <x:v>398</x:v>
      </x:c>
      <x:c r="N179" s="1" t="s">
        <x:v>399</x:v>
      </x:c>
      <x:c r="O179" s="1" t="s">
        <x:v>58</x:v>
      </x:c>
      <x:c r="P179" s="1" t="s">
        <x:v>43</x:v>
      </x:c>
      <x:c r="Q179" s="1" t="s">
        <x:v>44</x:v>
      </x:c>
      <x:c r="R179" s="1" t="s"/>
      <x:c r="S179" s="1" t="s">
        <x:v>1436</x:v>
      </x:c>
      <x:c r="T179" s="1" t="s">
        <x:v>46</x:v>
      </x:c>
      <x:c r="U179" s="1" t="s">
        <x:v>401</x:v>
      </x:c>
      <x:c r="V179" s="1" t="s">
        <x:v>398</x:v>
      </x:c>
      <x:c r="W179" s="1" t="s">
        <x:v>399</x:v>
      </x:c>
      <x:c r="X179" s="1" t="s">
        <x:v>398</x:v>
      </x:c>
      <x:c r="Y179" s="1" t="s">
        <x:v>399</x:v>
      </x:c>
      <x:c r="Z179" s="1" t="s">
        <x:v>402</x:v>
      </x:c>
      <x:c r="AA179" s="1" t="n">
        <x:v>1743628100</x:v>
      </x:c>
      <x:c r="AB179" s="1" t="s">
        <x:v>49</x:v>
      </x:c>
      <x:c r="AC179" s="1" t="s">
        <x:v>43</x:v>
      </x:c>
      <x:c r="AD179" s="1" t="n">
        <x:v>358</x:v>
      </x:c>
      <x:c r="AE179" s="1" t="s"/>
      <x:c r="AF179" s="1" t="n">
        <x:v>10000</x:v>
      </x:c>
    </x:row>
    <x:row r="180" spans="1:32">
      <x:c r="A180" s="1" t="n">
        <x:v>3</x:v>
      </x:c>
      <x:c r="B180" s="1" t="s">
        <x:v>32</x:v>
      </x:c>
      <x:c r="C180" s="1" t="s">
        <x:v>33</x:v>
      </x:c>
      <x:c r="D180" s="1" t="s"/>
      <x:c r="E180" s="1" t="s"/>
      <x:c r="F180" s="1" t="s">
        <x:v>1437</x:v>
      </x:c>
      <x:c r="G180" s="1" t="s"/>
      <x:c r="H180" s="2">
        <x:f>HYPERLINK("https://indiaseatradenews.com/adanis-mundra-port-becomes-first-in-india-to-handle-200-mmt-cargo-volume-in-a-year/", "https://indiaseatradenews.com/adanis-mundra-port-becomes-first-in-india-to-handle-200-mmt-cargo-volume-in-a-year/")</x:f>
      </x:c>
      <x:c r="I180" s="1" t="s">
        <x:v>1438</x:v>
      </x:c>
      <x:c r="J180" s="1" t="s">
        <x:v>37</x:v>
      </x:c>
      <x:c r="K180" s="1" t="s">
        <x:v>1439</x:v>
      </x:c>
      <x:c r="L180" s="1" t="s">
        <x:v>1440</x:v>
      </x:c>
      <x:c r="M180" s="1" t="s">
        <x:v>1441</x:v>
      </x:c>
      <x:c r="N180" s="1" t="s">
        <x:v>1442</x:v>
      </x:c>
      <x:c r="O180" s="1" t="s">
        <x:v>58</x:v>
      </x:c>
      <x:c r="P180" s="1" t="s">
        <x:v>43</x:v>
      </x:c>
      <x:c r="Q180" s="1" t="s">
        <x:v>44</x:v>
      </x:c>
      <x:c r="R180" s="1" t="s"/>
      <x:c r="S180" s="1" t="s">
        <x:v>1443</x:v>
      </x:c>
      <x:c r="T180" s="1" t="s">
        <x:v>46</x:v>
      </x:c>
      <x:c r="U180" s="1" t="s">
        <x:v>1444</x:v>
      </x:c>
      <x:c r="V180" s="1" t="s">
        <x:v>1441</x:v>
      </x:c>
      <x:c r="W180" s="1" t="s">
        <x:v>1442</x:v>
      </x:c>
      <x:c r="X180" s="1" t="s">
        <x:v>1441</x:v>
      </x:c>
      <x:c r="Y180" s="1" t="s">
        <x:v>1442</x:v>
      </x:c>
      <x:c r="Z180" s="1" t="s">
        <x:v>1445</x:v>
      </x:c>
      <x:c r="AA180" s="1" t="n">
        <x:v>1743625833</x:v>
      </x:c>
      <x:c r="AB180" s="1" t="s">
        <x:v>49</x:v>
      </x:c>
      <x:c r="AC180" s="1" t="s">
        <x:v>43</x:v>
      </x:c>
      <x:c r="AD180" s="1" t="n">
        <x:v>69</x:v>
      </x:c>
      <x:c r="AE180" s="1" t="s"/>
      <x:c r="AF180" s="1" t="n">
        <x:v>10000</x:v>
      </x:c>
    </x:row>
    <x:row r="181" spans="1:32">
      <x:c r="A181" s="1" t="n">
        <x:v>3</x:v>
      </x:c>
      <x:c r="B181" s="1" t="s">
        <x:v>32</x:v>
      </x:c>
      <x:c r="C181" s="1" t="s">
        <x:v>33</x:v>
      </x:c>
      <x:c r="D181" s="1" t="s"/>
      <x:c r="E181" s="1" t="s"/>
      <x:c r="F181" s="1" t="s">
        <x:v>1446</x:v>
      </x:c>
      <x:c r="G181" s="1" t="s">
        <x:v>1447</x:v>
      </x:c>
      <x:c r="H181" s="2">
        <x:f>HYPERLINK("https://urallnews.com/forbes-billionaire-list-2025-who-is-indias-richest-woman-and-whats-her-net-price/", "https://urallnews.com/forbes-billionaire-list-2025-who-is-indias-richest-woman-and-whats-her-net-price/")</x:f>
      </x:c>
      <x:c r="I181" s="1" t="s">
        <x:v>1448</x:v>
      </x:c>
      <x:c r="J181" s="1" t="s">
        <x:v>37</x:v>
      </x:c>
      <x:c r="K181" s="1" t="s">
        <x:v>1449</x:v>
      </x:c>
      <x:c r="L181" s="1" t="s">
        <x:v>1450</x:v>
      </x:c>
      <x:c r="M181" s="1" t="s">
        <x:v>1451</x:v>
      </x:c>
      <x:c r="N181" s="1" t="s">
        <x:v>1452</x:v>
      </x:c>
      <x:c r="O181" s="1" t="s">
        <x:v>58</x:v>
      </x:c>
      <x:c r="P181" s="1" t="s">
        <x:v>43</x:v>
      </x:c>
      <x:c r="Q181" s="1" t="s">
        <x:v>44</x:v>
      </x:c>
      <x:c r="R181" s="1" t="s"/>
      <x:c r="S181" s="1" t="s">
        <x:v>1453</x:v>
      </x:c>
      <x:c r="T181" s="1" t="s">
        <x:v>46</x:v>
      </x:c>
      <x:c r="U181" s="1" t="s">
        <x:v>1454</x:v>
      </x:c>
      <x:c r="V181" s="1" t="s">
        <x:v>1455</x:v>
      </x:c>
      <x:c r="W181" s="1" t="s">
        <x:v>1456</x:v>
      </x:c>
      <x:c r="X181" s="1" t="s">
        <x:v>1451</x:v>
      </x:c>
      <x:c r="Y181" s="1" t="s">
        <x:v>1452</x:v>
      </x:c>
      <x:c r="Z181" s="1" t="s">
        <x:v>1457</x:v>
      </x:c>
      <x:c r="AA181" s="1" t="n">
        <x:v>1743624767</x:v>
      </x:c>
      <x:c r="AB181" s="1" t="s">
        <x:v>49</x:v>
      </x:c>
      <x:c r="AC181" s="1" t="s">
        <x:v>43</x:v>
      </x:c>
      <x:c r="AD181" s="1" t="n">
        <x:v>497</x:v>
      </x:c>
      <x:c r="AE181" s="1" t="s"/>
      <x:c r="AF181" s="1" t="n">
        <x:v>10000</x:v>
      </x:c>
    </x:row>
    <x:row r="182" spans="1:32">
      <x:c r="A182" s="1" t="n">
        <x:v>3</x:v>
      </x:c>
      <x:c r="B182" s="1" t="s">
        <x:v>32</x:v>
      </x:c>
      <x:c r="C182" s="1" t="s">
        <x:v>33</x:v>
      </x:c>
      <x:c r="D182" s="1" t="s"/>
      <x:c r="E182" s="1" t="s"/>
      <x:c r="F182" s="1" t="s">
        <x:v>1458</x:v>
      </x:c>
      <x:c r="G182" s="1" t="s">
        <x:v>1459</x:v>
      </x:c>
      <x:c r="H182" s="2">
        <x:f>HYPERLINK("https://creativebharat.com/mundra-becomes-first-indian-port-to-handle-200-mmt-cargo-in-fy25/", "https://creativebharat.com/mundra-becomes-first-indian-port-to-handle-200-mmt-cargo-in-fy25/")</x:f>
      </x:c>
      <x:c r="I182" s="1" t="s">
        <x:v>1460</x:v>
      </x:c>
      <x:c r="J182" s="1" t="s">
        <x:v>37</x:v>
      </x:c>
      <x:c r="K182" s="1" t="s">
        <x:v>1461</x:v>
      </x:c>
      <x:c r="L182" s="1" t="s">
        <x:v>1462</x:v>
      </x:c>
      <x:c r="M182" s="1" t="s">
        <x:v>1463</x:v>
      </x:c>
      <x:c r="N182" s="1" t="s">
        <x:v>1464</x:v>
      </x:c>
      <x:c r="O182" s="1" t="s">
        <x:v>58</x:v>
      </x:c>
      <x:c r="P182" s="1" t="s">
        <x:v>43</x:v>
      </x:c>
      <x:c r="Q182" s="1" t="s">
        <x:v>44</x:v>
      </x:c>
      <x:c r="R182" s="1" t="s"/>
      <x:c r="S182" s="1" t="s">
        <x:v>1465</x:v>
      </x:c>
      <x:c r="T182" s="1" t="s">
        <x:v>46</x:v>
      </x:c>
      <x:c r="U182" s="1" t="s">
        <x:v>1466</x:v>
      </x:c>
      <x:c r="V182" s="1" t="s">
        <x:v>1467</x:v>
      </x:c>
      <x:c r="W182" s="1" t="s">
        <x:v>1468</x:v>
      </x:c>
      <x:c r="X182" s="1" t="s">
        <x:v>1463</x:v>
      </x:c>
      <x:c r="Y182" s="1" t="s">
        <x:v>1464</x:v>
      </x:c>
      <x:c r="Z182" s="1" t="s">
        <x:v>1469</x:v>
      </x:c>
      <x:c r="AA182" s="1" t="n">
        <x:v>1743624215</x:v>
      </x:c>
      <x:c r="AB182" s="1" t="s">
        <x:v>49</x:v>
      </x:c>
      <x:c r="AC182" s="1" t="s">
        <x:v>43</x:v>
      </x:c>
      <x:c r="AD182" s="1" t="n">
        <x:v>545</x:v>
      </x:c>
      <x:c r="AE182" s="1" t="s"/>
      <x:c r="AF182" s="1" t="n">
        <x:v>10000</x:v>
      </x:c>
    </x:row>
    <x:row r="183" spans="1:32">
      <x:c r="A183" s="1" t="n">
        <x:v>3</x:v>
      </x:c>
      <x:c r="B183" s="1" t="s">
        <x:v>32</x:v>
      </x:c>
      <x:c r="C183" s="1" t="s">
        <x:v>33</x:v>
      </x:c>
      <x:c r="D183" s="1" t="s"/>
      <x:c r="E183" s="1" t="s"/>
      <x:c r="F183" s="1" t="s">
        <x:v>1470</x:v>
      </x:c>
      <x:c r="G183" s="1" t="s">
        <x:v>1471</x:v>
      </x:c>
      <x:c r="H183"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83" s="1" t="s">
        <x:v>1472</x:v>
      </x:c>
      <x:c r="J183" s="1" t="s">
        <x:v>1473</x:v>
      </x:c>
      <x:c r="K183" s="1" t="s">
        <x:v>1474</x:v>
      </x:c>
      <x:c r="L183" s="1" t="s">
        <x:v>1475</x:v>
      </x:c>
      <x:c r="M183" s="1" t="s">
        <x:v>869</x:v>
      </x:c>
      <x:c r="N183" s="1" t="s">
        <x:v>870</x:v>
      </x:c>
      <x:c r="O183" s="1" t="s">
        <x:v>58</x:v>
      </x:c>
      <x:c r="P183" s="1" t="s">
        <x:v>43</x:v>
      </x:c>
      <x:c r="Q183" s="1" t="s">
        <x:v>44</x:v>
      </x:c>
      <x:c r="R183" s="1" t="s"/>
      <x:c r="S183" s="1" t="s">
        <x:v>1476</x:v>
      </x:c>
      <x:c r="T183" s="1" t="s">
        <x:v>46</x:v>
      </x:c>
      <x:c r="U183" s="1" t="s">
        <x:v>872</x:v>
      </x:c>
      <x:c r="V183" s="1" t="s">
        <x:v>1477</x:v>
      </x:c>
      <x:c r="W183" s="1" t="s">
        <x:v>1478</x:v>
      </x:c>
      <x:c r="X183" s="1" t="s">
        <x:v>869</x:v>
      </x:c>
      <x:c r="Y183" s="1" t="s">
        <x:v>870</x:v>
      </x:c>
      <x:c r="Z183" s="1" t="s">
        <x:v>873</x:v>
      </x:c>
      <x:c r="AA183" s="1" t="n">
        <x:v>1743622663</x:v>
      </x:c>
      <x:c r="AB183" s="1" t="s">
        <x:v>49</x:v>
      </x:c>
      <x:c r="AC183" s="1" t="s">
        <x:v>43</x:v>
      </x:c>
      <x:c r="AD183" s="1" t="n">
        <x:v>409</x:v>
      </x:c>
      <x:c r="AE183" s="1" t="s"/>
      <x:c r="AF183"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